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ownloads\"/>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3040" windowHeight="9120"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E290" i="9" s="1"/>
  <c r="B290" i="9" s="1"/>
  <c r="F290" i="9"/>
  <c r="F289" i="9"/>
  <c r="H288" i="9"/>
  <c r="G288" i="9"/>
  <c r="E288" i="9" s="1"/>
  <c r="B288" i="9" s="1"/>
  <c r="F288" i="9"/>
  <c r="F287" i="9"/>
  <c r="F286" i="9"/>
  <c r="H285" i="9"/>
  <c r="G285" i="9"/>
  <c r="E285" i="9" s="1"/>
  <c r="B285" i="9" s="1"/>
  <c r="F285" i="9"/>
  <c r="H284" i="9"/>
  <c r="G284" i="9"/>
  <c r="F284" i="9"/>
  <c r="H283" i="9"/>
  <c r="G283" i="9"/>
  <c r="F283" i="9"/>
  <c r="F282" i="9"/>
  <c r="H281" i="9"/>
  <c r="G281" i="9"/>
  <c r="F281" i="9"/>
  <c r="E281" i="9"/>
  <c r="B281" i="9" s="1"/>
  <c r="H280" i="9"/>
  <c r="G280" i="9"/>
  <c r="E280" i="9" s="1"/>
  <c r="B280" i="9" s="1"/>
  <c r="F280" i="9"/>
  <c r="F275" i="9" s="1"/>
  <c r="H279" i="9"/>
  <c r="G279" i="9"/>
  <c r="F279" i="9"/>
  <c r="F278" i="9"/>
  <c r="F277" i="9"/>
  <c r="F276" i="9"/>
  <c r="L274" i="9"/>
  <c r="F274" i="9" s="1"/>
  <c r="H274" i="9"/>
  <c r="I273" i="9"/>
  <c r="H273" i="9"/>
  <c r="F273" i="9"/>
  <c r="E272" i="9"/>
  <c r="M271" i="9"/>
  <c r="L271" i="9"/>
  <c r="F271" i="9" s="1"/>
  <c r="B271" i="9" s="1"/>
  <c r="E271" i="9"/>
  <c r="M270" i="9"/>
  <c r="L270" i="9"/>
  <c r="F270" i="9" s="1"/>
  <c r="B270" i="9" s="1"/>
  <c r="E270" i="9"/>
  <c r="M269" i="9"/>
  <c r="L269" i="9"/>
  <c r="F269" i="9"/>
  <c r="E269" i="9"/>
  <c r="B269" i="9" s="1"/>
  <c r="M268" i="9"/>
  <c r="L268" i="9"/>
  <c r="F268" i="9"/>
  <c r="E268" i="9"/>
  <c r="B268" i="9" s="1"/>
  <c r="M267" i="9"/>
  <c r="L267" i="9"/>
  <c r="F267" i="9" s="1"/>
  <c r="B267" i="9" s="1"/>
  <c r="E267" i="9"/>
  <c r="M266" i="9"/>
  <c r="L266" i="9"/>
  <c r="F266" i="9" s="1"/>
  <c r="E266" i="9"/>
  <c r="B266" i="9" s="1"/>
  <c r="M265" i="9"/>
  <c r="L265" i="9"/>
  <c r="F265" i="9"/>
  <c r="E265" i="9"/>
  <c r="B265" i="9" s="1"/>
  <c r="M264" i="9"/>
  <c r="L264" i="9"/>
  <c r="F264" i="9" s="1"/>
  <c r="E264" i="9"/>
  <c r="M263" i="9"/>
  <c r="L263" i="9"/>
  <c r="F263" i="9" s="1"/>
  <c r="B263" i="9" s="1"/>
  <c r="E263" i="9"/>
  <c r="M262" i="9"/>
  <c r="L262" i="9"/>
  <c r="E262" i="9"/>
  <c r="M261" i="9"/>
  <c r="F261" i="9" s="1"/>
  <c r="L261" i="9"/>
  <c r="E261" i="9"/>
  <c r="B261" i="9"/>
  <c r="M260" i="9"/>
  <c r="L260" i="9"/>
  <c r="F260" i="9"/>
  <c r="E260" i="9"/>
  <c r="B260" i="9" s="1"/>
  <c r="M259" i="9"/>
  <c r="F259" i="9" s="1"/>
  <c r="B259" i="9" s="1"/>
  <c r="L259" i="9"/>
  <c r="E259" i="9"/>
  <c r="M258" i="9"/>
  <c r="L258" i="9"/>
  <c r="F258" i="9" s="1"/>
  <c r="E258" i="9"/>
  <c r="B258" i="9" s="1"/>
  <c r="M257" i="9"/>
  <c r="L257" i="9"/>
  <c r="F257" i="9"/>
  <c r="E257" i="9"/>
  <c r="M256" i="9"/>
  <c r="L256" i="9"/>
  <c r="F256" i="9" s="1"/>
  <c r="E256" i="9"/>
  <c r="M255" i="9"/>
  <c r="L255" i="9"/>
  <c r="F255" i="9" s="1"/>
  <c r="B255" i="9" s="1"/>
  <c r="E255" i="9"/>
  <c r="M254" i="9"/>
  <c r="L254" i="9"/>
  <c r="E254" i="9"/>
  <c r="M253" i="9"/>
  <c r="F253" i="9" s="1"/>
  <c r="L253" i="9"/>
  <c r="E253" i="9"/>
  <c r="B253" i="9"/>
  <c r="M252" i="9"/>
  <c r="L252" i="9"/>
  <c r="F252" i="9"/>
  <c r="E252" i="9"/>
  <c r="B252" i="9" s="1"/>
  <c r="M251" i="9"/>
  <c r="F251" i="9" s="1"/>
  <c r="B251" i="9" s="1"/>
  <c r="L251" i="9"/>
  <c r="E251" i="9"/>
  <c r="M250" i="9"/>
  <c r="L250" i="9"/>
  <c r="F250" i="9" s="1"/>
  <c r="E250" i="9"/>
  <c r="B250" i="9" s="1"/>
  <c r="M249" i="9"/>
  <c r="L249" i="9"/>
  <c r="F249" i="9"/>
  <c r="E249" i="9"/>
  <c r="M248" i="9"/>
  <c r="L248" i="9"/>
  <c r="F248" i="9" s="1"/>
  <c r="E248" i="9"/>
  <c r="M247" i="9"/>
  <c r="L247" i="9"/>
  <c r="F247" i="9" s="1"/>
  <c r="B247" i="9" s="1"/>
  <c r="E247" i="9"/>
  <c r="M246" i="9"/>
  <c r="L246" i="9"/>
  <c r="E246" i="9"/>
  <c r="M245" i="9"/>
  <c r="F245" i="9" s="1"/>
  <c r="B245" i="9" s="1"/>
  <c r="L245" i="9"/>
  <c r="E245" i="9"/>
  <c r="M244" i="9"/>
  <c r="L244" i="9"/>
  <c r="F244" i="9" s="1"/>
  <c r="E244" i="9"/>
  <c r="M243" i="9"/>
  <c r="L243" i="9"/>
  <c r="F243" i="9" s="1"/>
  <c r="B243" i="9" s="1"/>
  <c r="E243" i="9"/>
  <c r="M242" i="9"/>
  <c r="L242" i="9"/>
  <c r="F242" i="9" s="1"/>
  <c r="E242" i="9"/>
  <c r="B242" i="9" s="1"/>
  <c r="M241" i="9"/>
  <c r="L241" i="9"/>
  <c r="F241" i="9"/>
  <c r="E241" i="9"/>
  <c r="B241" i="9" s="1"/>
  <c r="M240" i="9"/>
  <c r="L240" i="9"/>
  <c r="F240" i="9" s="1"/>
  <c r="E240" i="9"/>
  <c r="M239" i="9"/>
  <c r="L239" i="9"/>
  <c r="F239" i="9" s="1"/>
  <c r="B239" i="9" s="1"/>
  <c r="E239" i="9"/>
  <c r="M238" i="9"/>
  <c r="L238" i="9"/>
  <c r="E238" i="9"/>
  <c r="M237" i="9"/>
  <c r="F237" i="9" s="1"/>
  <c r="L237" i="9"/>
  <c r="E237" i="9"/>
  <c r="B237" i="9"/>
  <c r="M236" i="9"/>
  <c r="L236" i="9"/>
  <c r="F236" i="9" s="1"/>
  <c r="E236" i="9"/>
  <c r="B236" i="9" s="1"/>
  <c r="M235" i="9"/>
  <c r="L235" i="9"/>
  <c r="F235" i="9" s="1"/>
  <c r="B235" i="9" s="1"/>
  <c r="E235" i="9"/>
  <c r="M234" i="9"/>
  <c r="L234" i="9"/>
  <c r="E234" i="9"/>
  <c r="M233" i="9"/>
  <c r="L233" i="9"/>
  <c r="F233" i="9"/>
  <c r="E233" i="9"/>
  <c r="M232" i="9"/>
  <c r="L232" i="9"/>
  <c r="F232" i="9" s="1"/>
  <c r="E232" i="9"/>
  <c r="M231" i="9"/>
  <c r="L231" i="9"/>
  <c r="F231" i="9" s="1"/>
  <c r="B231" i="9" s="1"/>
  <c r="E231" i="9"/>
  <c r="M230" i="9"/>
  <c r="L230" i="9"/>
  <c r="E230" i="9"/>
  <c r="M229" i="9"/>
  <c r="F229" i="9" s="1"/>
  <c r="B229" i="9" s="1"/>
  <c r="L229" i="9"/>
  <c r="E229" i="9"/>
  <c r="M228" i="9"/>
  <c r="L228" i="9"/>
  <c r="F228" i="9"/>
  <c r="E228" i="9"/>
  <c r="B228" i="9" s="1"/>
  <c r="M227" i="9"/>
  <c r="F227" i="9" s="1"/>
  <c r="B227" i="9" s="1"/>
  <c r="L227" i="9"/>
  <c r="E227" i="9"/>
  <c r="M226" i="9"/>
  <c r="L226" i="9"/>
  <c r="F226" i="9" s="1"/>
  <c r="E226" i="9"/>
  <c r="B226" i="9" s="1"/>
  <c r="H225" i="9"/>
  <c r="G225" i="9"/>
  <c r="F225" i="9"/>
  <c r="E225" i="9"/>
  <c r="M224" i="9"/>
  <c r="L224" i="9"/>
  <c r="F224" i="9" s="1"/>
  <c r="E224" i="9"/>
  <c r="M223" i="9"/>
  <c r="L223" i="9"/>
  <c r="F223" i="9" s="1"/>
  <c r="B223" i="9" s="1"/>
  <c r="E223" i="9"/>
  <c r="M222" i="9"/>
  <c r="L222" i="9"/>
  <c r="E222" i="9"/>
  <c r="M221" i="9"/>
  <c r="L221" i="9"/>
  <c r="E221" i="9"/>
  <c r="M220" i="9"/>
  <c r="L220" i="9"/>
  <c r="F220" i="9" s="1"/>
  <c r="E220" i="9"/>
  <c r="M219" i="9"/>
  <c r="L219" i="9"/>
  <c r="E219" i="9"/>
  <c r="M218" i="9"/>
  <c r="L218" i="9"/>
  <c r="E218" i="9"/>
  <c r="M217" i="9"/>
  <c r="F217" i="9" s="1"/>
  <c r="L217" i="9"/>
  <c r="E217" i="9"/>
  <c r="M216" i="9"/>
  <c r="L216" i="9"/>
  <c r="E216" i="9"/>
  <c r="M215" i="9"/>
  <c r="L215" i="9"/>
  <c r="F215" i="9" s="1"/>
  <c r="B215" i="9" s="1"/>
  <c r="E215" i="9"/>
  <c r="M214" i="9"/>
  <c r="L214" i="9"/>
  <c r="E214" i="9"/>
  <c r="M213" i="9"/>
  <c r="F213" i="9" s="1"/>
  <c r="L213" i="9"/>
  <c r="E213" i="9"/>
  <c r="B213" i="9"/>
  <c r="E212" i="9"/>
  <c r="F211" i="9"/>
  <c r="F210" i="9"/>
  <c r="F209" i="9"/>
  <c r="F208" i="9"/>
  <c r="F207" i="9"/>
  <c r="F206" i="9"/>
  <c r="F205" i="9"/>
  <c r="F204" i="9"/>
  <c r="F203" i="9"/>
  <c r="F202" i="9"/>
  <c r="F201" i="9"/>
  <c r="F200" i="9"/>
  <c r="F199" i="9"/>
  <c r="F198" i="9"/>
  <c r="F197" i="9"/>
  <c r="F196" i="9"/>
  <c r="F195" i="9"/>
  <c r="F194" i="9"/>
  <c r="F193" i="9"/>
  <c r="F192" i="9"/>
  <c r="L191" i="9"/>
  <c r="F191" i="9" s="1"/>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F158" i="9"/>
  <c r="E158" i="9"/>
  <c r="B158" i="9" s="1"/>
  <c r="H157" i="9"/>
  <c r="G157" i="9"/>
  <c r="F157" i="9"/>
  <c r="E157" i="9"/>
  <c r="H156" i="9"/>
  <c r="G156" i="9"/>
  <c r="E156" i="9" s="1"/>
  <c r="B156" i="9" s="1"/>
  <c r="F156" i="9"/>
  <c r="H155" i="9"/>
  <c r="G155" i="9"/>
  <c r="F155" i="9"/>
  <c r="H154" i="9"/>
  <c r="G154" i="9"/>
  <c r="F154" i="9"/>
  <c r="E154" i="9"/>
  <c r="B154" i="9" s="1"/>
  <c r="H153" i="9"/>
  <c r="G153" i="9"/>
  <c r="F153" i="9"/>
  <c r="E153" i="9"/>
  <c r="H152" i="9"/>
  <c r="G152" i="9"/>
  <c r="E152" i="9" s="1"/>
  <c r="B152" i="9" s="1"/>
  <c r="F152" i="9"/>
  <c r="H151" i="9"/>
  <c r="G151" i="9"/>
  <c r="F151" i="9"/>
  <c r="H150" i="9"/>
  <c r="G150" i="9"/>
  <c r="F150" i="9"/>
  <c r="E150" i="9"/>
  <c r="B150" i="9" s="1"/>
  <c r="H149" i="9"/>
  <c r="G149" i="9"/>
  <c r="F149" i="9"/>
  <c r="E149" i="9"/>
  <c r="B149" i="9" s="1"/>
  <c r="H148" i="9"/>
  <c r="G148" i="9"/>
  <c r="E148" i="9" s="1"/>
  <c r="B148" i="9" s="1"/>
  <c r="F148" i="9"/>
  <c r="H147" i="9"/>
  <c r="G147" i="9"/>
  <c r="F147" i="9"/>
  <c r="H146" i="9"/>
  <c r="G146" i="9"/>
  <c r="F146" i="9"/>
  <c r="E146" i="9"/>
  <c r="B146" i="9" s="1"/>
  <c r="H145" i="9"/>
  <c r="G145" i="9"/>
  <c r="F145" i="9"/>
  <c r="E145" i="9"/>
  <c r="H144" i="9"/>
  <c r="G144" i="9"/>
  <c r="E144" i="9" s="1"/>
  <c r="B144" i="9" s="1"/>
  <c r="F144" i="9"/>
  <c r="H143" i="9"/>
  <c r="G143" i="9"/>
  <c r="E143" i="9" s="1"/>
  <c r="B143" i="9" s="1"/>
  <c r="F143" i="9"/>
  <c r="F142" i="9"/>
  <c r="H141" i="9"/>
  <c r="G141" i="9"/>
  <c r="F141" i="9"/>
  <c r="E141" i="9"/>
  <c r="B141" i="9" s="1"/>
  <c r="H140" i="9"/>
  <c r="G140" i="9"/>
  <c r="E140" i="9" s="1"/>
  <c r="B140" i="9" s="1"/>
  <c r="F140" i="9"/>
  <c r="H139" i="9"/>
  <c r="G139" i="9"/>
  <c r="F139" i="9"/>
  <c r="H138" i="9"/>
  <c r="G138" i="9"/>
  <c r="F138" i="9"/>
  <c r="E138" i="9"/>
  <c r="B138" i="9" s="1"/>
  <c r="H137" i="9"/>
  <c r="G137" i="9"/>
  <c r="F137" i="9"/>
  <c r="E137" i="9"/>
  <c r="H136" i="9"/>
  <c r="G136" i="9"/>
  <c r="E136" i="9" s="1"/>
  <c r="B136" i="9" s="1"/>
  <c r="F136" i="9"/>
  <c r="H135" i="9"/>
  <c r="G135" i="9"/>
  <c r="E135" i="9" s="1"/>
  <c r="B135" i="9" s="1"/>
  <c r="F135" i="9"/>
  <c r="H134" i="9"/>
  <c r="G134" i="9"/>
  <c r="F134" i="9"/>
  <c r="E134" i="9"/>
  <c r="B134" i="9" s="1"/>
  <c r="H133" i="9"/>
  <c r="G133" i="9"/>
  <c r="F133" i="9"/>
  <c r="E133" i="9"/>
  <c r="H132" i="9"/>
  <c r="G132" i="9"/>
  <c r="E132" i="9" s="1"/>
  <c r="B132" i="9" s="1"/>
  <c r="F132" i="9"/>
  <c r="H131" i="9"/>
  <c r="G131" i="9"/>
  <c r="E131" i="9" s="1"/>
  <c r="B131" i="9" s="1"/>
  <c r="F131" i="9"/>
  <c r="H130" i="9"/>
  <c r="G130" i="9"/>
  <c r="F130" i="9"/>
  <c r="E130" i="9"/>
  <c r="B130" i="9" s="1"/>
  <c r="H129" i="9"/>
  <c r="G129" i="9"/>
  <c r="F129" i="9"/>
  <c r="E129" i="9"/>
  <c r="H128" i="9"/>
  <c r="G128" i="9"/>
  <c r="E128" i="9" s="1"/>
  <c r="B128" i="9" s="1"/>
  <c r="F128" i="9"/>
  <c r="H127" i="9"/>
  <c r="G127" i="9"/>
  <c r="E127" i="9" s="1"/>
  <c r="B127" i="9" s="1"/>
  <c r="F127" i="9"/>
  <c r="H126" i="9"/>
  <c r="G126" i="9"/>
  <c r="F126" i="9"/>
  <c r="E126" i="9"/>
  <c r="B126" i="9" s="1"/>
  <c r="H125" i="9"/>
  <c r="G125" i="9"/>
  <c r="F125" i="9"/>
  <c r="E125" i="9"/>
  <c r="H124" i="9"/>
  <c r="G124" i="9"/>
  <c r="E124" i="9" s="1"/>
  <c r="B124" i="9" s="1"/>
  <c r="F124" i="9"/>
  <c r="H123" i="9"/>
  <c r="G123" i="9"/>
  <c r="E123" i="9" s="1"/>
  <c r="B123" i="9" s="1"/>
  <c r="F123" i="9"/>
  <c r="H122" i="9"/>
  <c r="G122" i="9"/>
  <c r="F122" i="9"/>
  <c r="E122" i="9"/>
  <c r="B122" i="9" s="1"/>
  <c r="H121" i="9"/>
  <c r="G121" i="9"/>
  <c r="F121" i="9"/>
  <c r="E121" i="9"/>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G106" i="9"/>
  <c r="E106" i="9" s="1"/>
  <c r="F106" i="9"/>
  <c r="B106" i="9"/>
  <c r="H105" i="9"/>
  <c r="G105" i="9"/>
  <c r="F105" i="9"/>
  <c r="E105" i="9"/>
  <c r="B105" i="9" s="1"/>
  <c r="H104" i="9"/>
  <c r="G104" i="9"/>
  <c r="E104" i="9" s="1"/>
  <c r="B104" i="9" s="1"/>
  <c r="F104" i="9"/>
  <c r="H103" i="9"/>
  <c r="G103" i="9"/>
  <c r="E103" i="9" s="1"/>
  <c r="B103" i="9" s="1"/>
  <c r="F103" i="9"/>
  <c r="H102" i="9"/>
  <c r="E102" i="9" s="1"/>
  <c r="G102" i="9"/>
  <c r="F102" i="9"/>
  <c r="B102" i="9"/>
  <c r="H101" i="9"/>
  <c r="G101" i="9"/>
  <c r="F101" i="9"/>
  <c r="E101" i="9"/>
  <c r="B101" i="9" s="1"/>
  <c r="H100" i="9"/>
  <c r="G100" i="9"/>
  <c r="E100" i="9" s="1"/>
  <c r="B100" i="9" s="1"/>
  <c r="F100" i="9"/>
  <c r="H99" i="9"/>
  <c r="G99" i="9"/>
  <c r="E99" i="9" s="1"/>
  <c r="B99" i="9" s="1"/>
  <c r="F99" i="9"/>
  <c r="H98" i="9"/>
  <c r="E98" i="9" s="1"/>
  <c r="G98" i="9"/>
  <c r="F98" i="9"/>
  <c r="B98" i="9"/>
  <c r="H97" i="9"/>
  <c r="G97" i="9"/>
  <c r="F97" i="9"/>
  <c r="E97" i="9"/>
  <c r="B97" i="9" s="1"/>
  <c r="H96" i="9"/>
  <c r="G96" i="9"/>
  <c r="E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G90" i="9"/>
  <c r="F90" i="9"/>
  <c r="B90" i="9"/>
  <c r="H89" i="9"/>
  <c r="G89" i="9"/>
  <c r="F89" i="9"/>
  <c r="E89" i="9"/>
  <c r="B89" i="9" s="1"/>
  <c r="H88" i="9"/>
  <c r="G88" i="9"/>
  <c r="E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G82" i="9"/>
  <c r="F82" i="9"/>
  <c r="B82" i="9"/>
  <c r="H81" i="9"/>
  <c r="G81" i="9"/>
  <c r="F81" i="9"/>
  <c r="E81" i="9"/>
  <c r="B81" i="9" s="1"/>
  <c r="H80" i="9"/>
  <c r="G80" i="9"/>
  <c r="E80" i="9" s="1"/>
  <c r="F80" i="9"/>
  <c r="H79" i="9"/>
  <c r="G79" i="9"/>
  <c r="E79" i="9" s="1"/>
  <c r="B79" i="9" s="1"/>
  <c r="F79" i="9"/>
  <c r="H78" i="9"/>
  <c r="E78" i="9" s="1"/>
  <c r="B78" i="9" s="1"/>
  <c r="G78" i="9"/>
  <c r="F78" i="9"/>
  <c r="H77" i="9"/>
  <c r="G77" i="9"/>
  <c r="F77" i="9"/>
  <c r="E77" i="9"/>
  <c r="B77" i="9" s="1"/>
  <c r="H76" i="9"/>
  <c r="G76" i="9"/>
  <c r="E76" i="9" s="1"/>
  <c r="B76" i="9" s="1"/>
  <c r="F76" i="9"/>
  <c r="H75" i="9"/>
  <c r="G75" i="9"/>
  <c r="E75" i="9" s="1"/>
  <c r="B75" i="9" s="1"/>
  <c r="F75" i="9"/>
  <c r="H74" i="9"/>
  <c r="E74" i="9" s="1"/>
  <c r="G74" i="9"/>
  <c r="F74" i="9"/>
  <c r="B74" i="9"/>
  <c r="H73" i="9"/>
  <c r="G73" i="9"/>
  <c r="F73" i="9"/>
  <c r="E73" i="9"/>
  <c r="B73" i="9" s="1"/>
  <c r="H72" i="9"/>
  <c r="G72" i="9"/>
  <c r="E72" i="9" s="1"/>
  <c r="F72" i="9"/>
  <c r="H71" i="9"/>
  <c r="G71" i="9"/>
  <c r="E71" i="9" s="1"/>
  <c r="B71" i="9" s="1"/>
  <c r="F71" i="9"/>
  <c r="H70" i="9"/>
  <c r="E70" i="9" s="1"/>
  <c r="B70" i="9" s="1"/>
  <c r="G70" i="9"/>
  <c r="F70" i="9"/>
  <c r="H69" i="9"/>
  <c r="G69" i="9"/>
  <c r="F69" i="9"/>
  <c r="E69" i="9"/>
  <c r="B69" i="9" s="1"/>
  <c r="H68" i="9"/>
  <c r="G68" i="9"/>
  <c r="E68" i="9" s="1"/>
  <c r="B68" i="9" s="1"/>
  <c r="F68" i="9"/>
  <c r="H67" i="9"/>
  <c r="G67" i="9"/>
  <c r="E67" i="9" s="1"/>
  <c r="B67" i="9" s="1"/>
  <c r="F67" i="9"/>
  <c r="H66" i="9"/>
  <c r="E66" i="9" s="1"/>
  <c r="G66" i="9"/>
  <c r="F66" i="9"/>
  <c r="B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B60" i="9" s="1"/>
  <c r="F60" i="9"/>
  <c r="H59" i="9"/>
  <c r="G59" i="9"/>
  <c r="E59" i="9" s="1"/>
  <c r="B59" i="9" s="1"/>
  <c r="F59" i="9"/>
  <c r="H58" i="9"/>
  <c r="E58" i="9" s="1"/>
  <c r="G58" i="9"/>
  <c r="F58" i="9"/>
  <c r="B58" i="9"/>
  <c r="H57" i="9"/>
  <c r="G57" i="9"/>
  <c r="F57" i="9"/>
  <c r="E57" i="9"/>
  <c r="B57" i="9" s="1"/>
  <c r="H56" i="9"/>
  <c r="G56" i="9"/>
  <c r="E56" i="9" s="1"/>
  <c r="F56" i="9"/>
  <c r="H55" i="9"/>
  <c r="G55" i="9"/>
  <c r="E55" i="9" s="1"/>
  <c r="B55" i="9" s="1"/>
  <c r="F55" i="9"/>
  <c r="H54" i="9"/>
  <c r="E54" i="9" s="1"/>
  <c r="B54" i="9" s="1"/>
  <c r="G54" i="9"/>
  <c r="F54" i="9"/>
  <c r="H53" i="9"/>
  <c r="G53" i="9"/>
  <c r="F53" i="9"/>
  <c r="E53" i="9"/>
  <c r="B53" i="9" s="1"/>
  <c r="H52" i="9"/>
  <c r="G52" i="9"/>
  <c r="E52" i="9" s="1"/>
  <c r="B52" i="9" s="1"/>
  <c r="F52" i="9"/>
  <c r="H51" i="9"/>
  <c r="G51" i="9"/>
  <c r="E51" i="9" s="1"/>
  <c r="B51" i="9" s="1"/>
  <c r="F51" i="9"/>
  <c r="H50" i="9"/>
  <c r="E50" i="9" s="1"/>
  <c r="G50" i="9"/>
  <c r="F50" i="9"/>
  <c r="B50" i="9"/>
  <c r="H49" i="9"/>
  <c r="G49" i="9"/>
  <c r="F49" i="9"/>
  <c r="E49" i="9"/>
  <c r="B49" i="9" s="1"/>
  <c r="H48" i="9"/>
  <c r="G48" i="9"/>
  <c r="E48" i="9" s="1"/>
  <c r="F48" i="9"/>
  <c r="H47" i="9"/>
  <c r="G47" i="9"/>
  <c r="E47" i="9" s="1"/>
  <c r="B47" i="9" s="1"/>
  <c r="F47" i="9"/>
  <c r="H46" i="9"/>
  <c r="G46" i="9"/>
  <c r="F46" i="9"/>
  <c r="H45" i="9"/>
  <c r="G45" i="9"/>
  <c r="E45" i="9" s="1"/>
  <c r="B45" i="9" s="1"/>
  <c r="F45" i="9"/>
  <c r="H44" i="9"/>
  <c r="G44" i="9"/>
  <c r="E44" i="9" s="1"/>
  <c r="B44" i="9" s="1"/>
  <c r="F44" i="9"/>
  <c r="H43" i="9"/>
  <c r="G43" i="9"/>
  <c r="E43" i="9" s="1"/>
  <c r="B43" i="9" s="1"/>
  <c r="F43" i="9"/>
  <c r="H42" i="9"/>
  <c r="E42" i="9" s="1"/>
  <c r="B42" i="9" s="1"/>
  <c r="G42" i="9"/>
  <c r="F42" i="9"/>
  <c r="H41" i="9"/>
  <c r="G41" i="9"/>
  <c r="F41" i="9"/>
  <c r="E41" i="9"/>
  <c r="B41" i="9" s="1"/>
  <c r="H40" i="9"/>
  <c r="G40" i="9"/>
  <c r="F40" i="9"/>
  <c r="H39" i="9"/>
  <c r="G39" i="9"/>
  <c r="F39" i="9"/>
  <c r="H38" i="9"/>
  <c r="E38" i="9" s="1"/>
  <c r="G38" i="9"/>
  <c r="F38" i="9"/>
  <c r="B38" i="9"/>
  <c r="H37" i="9"/>
  <c r="G37" i="9"/>
  <c r="E37" i="9" s="1"/>
  <c r="B37" i="9" s="1"/>
  <c r="F37" i="9"/>
  <c r="H36" i="9"/>
  <c r="G36" i="9"/>
  <c r="E36" i="9" s="1"/>
  <c r="B36" i="9" s="1"/>
  <c r="F36" i="9"/>
  <c r="H35" i="9"/>
  <c r="G35" i="9"/>
  <c r="E35" i="9" s="1"/>
  <c r="B35" i="9" s="1"/>
  <c r="F35" i="9"/>
  <c r="H34" i="9"/>
  <c r="E34" i="9" s="1"/>
  <c r="G34" i="9"/>
  <c r="F34" i="9"/>
  <c r="B34" i="9"/>
  <c r="H33" i="9"/>
  <c r="G33" i="9"/>
  <c r="F33" i="9"/>
  <c r="E33" i="9"/>
  <c r="B33" i="9" s="1"/>
  <c r="H32" i="9"/>
  <c r="G32" i="9"/>
  <c r="E32" i="9" s="1"/>
  <c r="B32" i="9" s="1"/>
  <c r="F32" i="9"/>
  <c r="H31" i="9"/>
  <c r="G31" i="9"/>
  <c r="E31" i="9" s="1"/>
  <c r="B31" i="9" s="1"/>
  <c r="F31" i="9"/>
  <c r="H30" i="9"/>
  <c r="E30" i="9" s="1"/>
  <c r="G30" i="9"/>
  <c r="F30" i="9"/>
  <c r="B30" i="9"/>
  <c r="H29" i="9"/>
  <c r="G29" i="9"/>
  <c r="F29" i="9"/>
  <c r="E29" i="9"/>
  <c r="B29" i="9" s="1"/>
  <c r="H28" i="9"/>
  <c r="G28" i="9"/>
  <c r="E28" i="9" s="1"/>
  <c r="B28" i="9" s="1"/>
  <c r="F28" i="9"/>
  <c r="H27" i="9"/>
  <c r="G27" i="9"/>
  <c r="E27" i="9" s="1"/>
  <c r="B27" i="9" s="1"/>
  <c r="F27" i="9"/>
  <c r="H26" i="9"/>
  <c r="G26" i="9"/>
  <c r="F26" i="9"/>
  <c r="H25" i="9"/>
  <c r="G25" i="9"/>
  <c r="F25" i="9"/>
  <c r="E25" i="9"/>
  <c r="B25" i="9" s="1"/>
  <c r="H24" i="9"/>
  <c r="G24" i="9"/>
  <c r="E24" i="9" s="1"/>
  <c r="B24" i="9" s="1"/>
  <c r="F24" i="9"/>
  <c r="H23" i="9"/>
  <c r="G23" i="9"/>
  <c r="E23" i="9" s="1"/>
  <c r="B23" i="9" s="1"/>
  <c r="F23" i="9"/>
  <c r="H22" i="9"/>
  <c r="G22" i="9"/>
  <c r="F22" i="9"/>
  <c r="H21" i="9"/>
  <c r="G21" i="9"/>
  <c r="F21" i="9"/>
  <c r="E21" i="9"/>
  <c r="B21" i="9" s="1"/>
  <c r="F20" i="9"/>
  <c r="F4" i="9"/>
  <c r="O3" i="9"/>
  <c r="G274" i="9" s="1"/>
  <c r="E274" i="9" s="1"/>
  <c r="B274" i="9" s="1"/>
  <c r="I3" i="9"/>
  <c r="H3" i="9"/>
  <c r="G3" i="9"/>
  <c r="D101" i="8"/>
  <c r="I36" i="3" s="1"/>
  <c r="D95" i="8"/>
  <c r="D90" i="8"/>
  <c r="D85" i="8"/>
  <c r="D80" i="8"/>
  <c r="D75" i="8"/>
  <c r="D70" i="8"/>
  <c r="D65" i="8"/>
  <c r="D60" i="8"/>
  <c r="D55" i="8"/>
  <c r="D50" i="8"/>
  <c r="D49" i="8" s="1"/>
  <c r="D44" i="8"/>
  <c r="D43" i="8" s="1"/>
  <c r="D36" i="8"/>
  <c r="D26" i="8"/>
  <c r="D24" i="8" s="1"/>
  <c r="D18" i="8"/>
  <c r="D8" i="8"/>
  <c r="D6" i="8"/>
  <c r="C1481" i="1" s="1"/>
  <c r="E44" i="7"/>
  <c r="D44" i="7"/>
  <c r="E39" i="7"/>
  <c r="E38" i="7" s="1"/>
  <c r="D39" i="7"/>
  <c r="D38" i="7" s="1"/>
  <c r="E30" i="7"/>
  <c r="D30" i="7"/>
  <c r="C1461" i="1" s="1"/>
  <c r="E23" i="7"/>
  <c r="D23" i="7"/>
  <c r="E22" i="7"/>
  <c r="E7" i="7"/>
  <c r="D7" i="7"/>
  <c r="E6" i="7"/>
  <c r="E5" i="7" s="1"/>
  <c r="I29" i="3"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E5" i="6" s="1"/>
  <c r="D1299" i="1" s="1"/>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F250" i="5"/>
  <c r="E250" i="5"/>
  <c r="D250" i="5"/>
  <c r="F249" i="5"/>
  <c r="F248" i="5"/>
  <c r="F247" i="5"/>
  <c r="E246" i="5"/>
  <c r="E245" i="5" s="1"/>
  <c r="D246" i="5"/>
  <c r="F244" i="5"/>
  <c r="F243" i="5"/>
  <c r="E242" i="5"/>
  <c r="E238" i="5" s="1"/>
  <c r="E237" i="5" s="1"/>
  <c r="D1214" i="1" s="1"/>
  <c r="D242" i="5"/>
  <c r="F241" i="5"/>
  <c r="F240" i="5"/>
  <c r="E239" i="5"/>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292" i="9" s="1"/>
  <c r="F205" i="5"/>
  <c r="F204" i="5"/>
  <c r="F203" i="5"/>
  <c r="F202" i="5"/>
  <c r="F201" i="5"/>
  <c r="F200" i="5"/>
  <c r="F199" i="5"/>
  <c r="E198" i="5"/>
  <c r="D198" i="5"/>
  <c r="F198" i="5" s="1"/>
  <c r="F197" i="5"/>
  <c r="F196" i="5"/>
  <c r="F195" i="5"/>
  <c r="F194" i="5"/>
  <c r="F193" i="5"/>
  <c r="F192" i="5"/>
  <c r="E191" i="5"/>
  <c r="D191" i="5"/>
  <c r="E190" i="5"/>
  <c r="H291" i="9" s="1"/>
  <c r="F189" i="5"/>
  <c r="F188" i="5"/>
  <c r="F187" i="5"/>
  <c r="F186" i="5"/>
  <c r="F185" i="5"/>
  <c r="F184" i="5"/>
  <c r="F183" i="5"/>
  <c r="F182" i="5"/>
  <c r="F181" i="5"/>
  <c r="E180" i="5"/>
  <c r="E177" i="5" s="1"/>
  <c r="D180" i="5"/>
  <c r="F180" i="5" s="1"/>
  <c r="F179" i="5"/>
  <c r="F178" i="5"/>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87" i="9" s="1"/>
  <c r="F148" i="5"/>
  <c r="F147" i="5"/>
  <c r="D146" i="5"/>
  <c r="F145" i="5"/>
  <c r="F144" i="5"/>
  <c r="F143" i="5"/>
  <c r="E142" i="5"/>
  <c r="D142" i="5"/>
  <c r="F142" i="5" s="1"/>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F119" i="5" s="1"/>
  <c r="F118" i="5"/>
  <c r="D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E87" i="5"/>
  <c r="F86" i="5"/>
  <c r="F85" i="5"/>
  <c r="F84" i="5"/>
  <c r="F83" i="5"/>
  <c r="F82" i="5"/>
  <c r="F81" i="5"/>
  <c r="F80" i="5"/>
  <c r="F79" i="5"/>
  <c r="E79" i="5"/>
  <c r="E78" i="5" s="1"/>
  <c r="D79" i="5"/>
  <c r="D78" i="5"/>
  <c r="F78" i="5" s="1"/>
  <c r="F77" i="5"/>
  <c r="F76" i="5"/>
  <c r="F75" i="5"/>
  <c r="F74" i="5"/>
  <c r="F73" i="5"/>
  <c r="F72" i="5"/>
  <c r="F71" i="5"/>
  <c r="E70" i="5"/>
  <c r="D70" i="5"/>
  <c r="D69" i="5" s="1"/>
  <c r="E69" i="5"/>
  <c r="D1047" i="1" s="1"/>
  <c r="F67" i="5"/>
  <c r="F66" i="5"/>
  <c r="F65" i="5"/>
  <c r="F64" i="5"/>
  <c r="E63" i="5"/>
  <c r="D63" i="5"/>
  <c r="F63" i="5" s="1"/>
  <c r="F62" i="5"/>
  <c r="F61" i="5"/>
  <c r="F60" i="5"/>
  <c r="F59" i="5"/>
  <c r="F58" i="5"/>
  <c r="F57" i="5"/>
  <c r="E56" i="5"/>
  <c r="D56" i="5"/>
  <c r="F56" i="5" s="1"/>
  <c r="F55" i="5"/>
  <c r="F54" i="5"/>
  <c r="F53" i="5"/>
  <c r="E52" i="5"/>
  <c r="F52" i="5" s="1"/>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997" i="1" s="1"/>
  <c r="D19" i="5"/>
  <c r="F18" i="5"/>
  <c r="F17" i="5"/>
  <c r="F16" i="5"/>
  <c r="F15" i="5"/>
  <c r="F14" i="5"/>
  <c r="E13" i="5"/>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F632" i="4"/>
  <c r="E632" i="4"/>
  <c r="D632" i="4"/>
  <c r="F631" i="4"/>
  <c r="F630" i="4"/>
  <c r="E629" i="4"/>
  <c r="D629" i="4"/>
  <c r="F629" i="4" s="1"/>
  <c r="F628" i="4"/>
  <c r="F627" i="4"/>
  <c r="E626" i="4"/>
  <c r="D626" i="4"/>
  <c r="E625"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605" i="4"/>
  <c r="F604" i="4"/>
  <c r="F603" i="4"/>
  <c r="E603" i="4"/>
  <c r="H142" i="9" s="1"/>
  <c r="D603" i="4"/>
  <c r="G142" i="9" s="1"/>
  <c r="E142" i="9" s="1"/>
  <c r="B142" i="9" s="1"/>
  <c r="F602" i="4"/>
  <c r="F601" i="4"/>
  <c r="F600" i="4"/>
  <c r="E599" i="4"/>
  <c r="D599" i="4"/>
  <c r="F599" i="4" s="1"/>
  <c r="F598" i="4"/>
  <c r="F597" i="4"/>
  <c r="F596" i="4"/>
  <c r="F595" i="4"/>
  <c r="F594" i="4"/>
  <c r="E594" i="4"/>
  <c r="D594" i="4"/>
  <c r="D593" i="4" s="1"/>
  <c r="F593" i="4" s="1"/>
  <c r="F592" i="4"/>
  <c r="F591" i="4"/>
  <c r="F590" i="4"/>
  <c r="E590" i="4"/>
  <c r="D590" i="4"/>
  <c r="F589" i="4"/>
  <c r="F588" i="4"/>
  <c r="E587" i="4"/>
  <c r="D587" i="4"/>
  <c r="F587" i="4" s="1"/>
  <c r="F586" i="4"/>
  <c r="E585" i="4"/>
  <c r="D585" i="4"/>
  <c r="F585" i="4" s="1"/>
  <c r="F584" i="4"/>
  <c r="F583" i="4"/>
  <c r="F582" i="4"/>
  <c r="F581" i="4"/>
  <c r="E581" i="4"/>
  <c r="E580" i="4" s="1"/>
  <c r="D581" i="4"/>
  <c r="D580" i="4"/>
  <c r="F580" i="4" s="1"/>
  <c r="F579" i="4"/>
  <c r="F578" i="4"/>
  <c r="F577" i="4"/>
  <c r="E577" i="4"/>
  <c r="E567" i="4" s="1"/>
  <c r="D577" i="4"/>
  <c r="F576" i="4"/>
  <c r="F575" i="4"/>
  <c r="F574" i="4"/>
  <c r="E574" i="4"/>
  <c r="D574" i="4"/>
  <c r="F573" i="4"/>
  <c r="F572" i="4"/>
  <c r="E571" i="4"/>
  <c r="D571" i="4"/>
  <c r="F571" i="4" s="1"/>
  <c r="F570" i="4"/>
  <c r="F569" i="4"/>
  <c r="E568" i="4"/>
  <c r="D568" i="4"/>
  <c r="F566" i="4"/>
  <c r="F565" i="4"/>
  <c r="F564" i="4"/>
  <c r="F563" i="4"/>
  <c r="E563" i="4"/>
  <c r="D563" i="4"/>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9" i="4" s="1"/>
  <c r="E529" i="4"/>
  <c r="F527" i="4"/>
  <c r="F526" i="4"/>
  <c r="F525" i="4"/>
  <c r="E525" i="4"/>
  <c r="E515" i="4" s="1"/>
  <c r="D525" i="4"/>
  <c r="F524" i="4"/>
  <c r="F523" i="4"/>
  <c r="F522" i="4"/>
  <c r="E522" i="4"/>
  <c r="D522" i="4"/>
  <c r="F521" i="4"/>
  <c r="F520" i="4"/>
  <c r="E519" i="4"/>
  <c r="D519" i="4"/>
  <c r="F519" i="4" s="1"/>
  <c r="F518" i="4"/>
  <c r="F517" i="4"/>
  <c r="E516" i="4"/>
  <c r="D516" i="4"/>
  <c r="F514" i="4"/>
  <c r="F513" i="4"/>
  <c r="F512" i="4"/>
  <c r="F511" i="4"/>
  <c r="F510" i="4"/>
  <c r="F509" i="4"/>
  <c r="F508" i="4"/>
  <c r="F507" i="4"/>
  <c r="E507" i="4"/>
  <c r="D507" i="4"/>
  <c r="F506" i="4"/>
  <c r="F505" i="4"/>
  <c r="F504" i="4"/>
  <c r="F503" i="4"/>
  <c r="E502" i="4"/>
  <c r="D502" i="4"/>
  <c r="F502" i="4" s="1"/>
  <c r="F501" i="4"/>
  <c r="F500" i="4"/>
  <c r="F499" i="4"/>
  <c r="F498" i="4"/>
  <c r="F497" i="4"/>
  <c r="F496" i="4"/>
  <c r="F495" i="4"/>
  <c r="E495" i="4"/>
  <c r="D495" i="4"/>
  <c r="F494" i="4"/>
  <c r="F493" i="4"/>
  <c r="F492" i="4"/>
  <c r="F491" i="4"/>
  <c r="E490" i="4"/>
  <c r="D490" i="4"/>
  <c r="F489" i="4"/>
  <c r="F488" i="4"/>
  <c r="F487" i="4"/>
  <c r="F486" i="4"/>
  <c r="E485" i="4"/>
  <c r="E484" i="4" s="1"/>
  <c r="D485" i="4"/>
  <c r="F485" i="4" s="1"/>
  <c r="F483" i="4"/>
  <c r="F482" i="4"/>
  <c r="E481" i="4"/>
  <c r="D481" i="4"/>
  <c r="F481" i="4" s="1"/>
  <c r="F480" i="4"/>
  <c r="F479" i="4"/>
  <c r="E478" i="4"/>
  <c r="D478" i="4"/>
  <c r="F477" i="4"/>
  <c r="F476" i="4"/>
  <c r="F475" i="4"/>
  <c r="F474" i="4"/>
  <c r="E473" i="4"/>
  <c r="E472" i="4" s="1"/>
  <c r="D473" i="4"/>
  <c r="F473" i="4" s="1"/>
  <c r="F471" i="4"/>
  <c r="F470" i="4"/>
  <c r="E469" i="4"/>
  <c r="D469" i="4"/>
  <c r="F469" i="4" s="1"/>
  <c r="F468" i="4"/>
  <c r="F467" i="4"/>
  <c r="E466" i="4"/>
  <c r="D466" i="4"/>
  <c r="F466" i="4" s="1"/>
  <c r="F465" i="4"/>
  <c r="F464" i="4"/>
  <c r="F463" i="4"/>
  <c r="E463" i="4"/>
  <c r="D463" i="4"/>
  <c r="F462" i="4"/>
  <c r="F461" i="4"/>
  <c r="F460" i="4"/>
  <c r="E460" i="4"/>
  <c r="D460"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E421" i="4" s="1"/>
  <c r="E420" i="4" s="1"/>
  <c r="D427" i="4"/>
  <c r="F426" i="4"/>
  <c r="F425" i="4"/>
  <c r="F424" i="4"/>
  <c r="F423" i="4"/>
  <c r="E422" i="4"/>
  <c r="D422" i="4"/>
  <c r="E418" i="4"/>
  <c r="F418" i="4" s="1"/>
  <c r="D418" i="4"/>
  <c r="E417" i="4"/>
  <c r="E644" i="4" s="1"/>
  <c r="D417" i="4"/>
  <c r="E416" i="4"/>
  <c r="E643" i="4" s="1"/>
  <c r="D637" i="1" s="1"/>
  <c r="D416" i="4"/>
  <c r="C411" i="1" s="1"/>
  <c r="F411" i="4"/>
  <c r="F410" i="4"/>
  <c r="F409" i="4"/>
  <c r="F406" i="4"/>
  <c r="F405" i="4"/>
  <c r="F404" i="4"/>
  <c r="F403" i="4"/>
  <c r="E402" i="4"/>
  <c r="D402" i="4"/>
  <c r="F402" i="4" s="1"/>
  <c r="F401" i="4"/>
  <c r="E400" i="4"/>
  <c r="D400" i="4"/>
  <c r="F400" i="4" s="1"/>
  <c r="F399" i="4"/>
  <c r="F398" i="4"/>
  <c r="E397" i="4"/>
  <c r="D397" i="4"/>
  <c r="E396"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D364" i="4"/>
  <c r="F364" i="4" s="1"/>
  <c r="D363" i="4"/>
  <c r="F362" i="4"/>
  <c r="F361" i="4"/>
  <c r="F360" i="4"/>
  <c r="F359" i="4"/>
  <c r="F358" i="4"/>
  <c r="F357" i="4"/>
  <c r="E356" i="4"/>
  <c r="D356" i="4"/>
  <c r="F355" i="4"/>
  <c r="F354" i="4"/>
  <c r="F353" i="4"/>
  <c r="F352" i="4"/>
  <c r="E352" i="4"/>
  <c r="D352" i="4"/>
  <c r="D351" i="4"/>
  <c r="F349" i="4"/>
  <c r="E348" i="4"/>
  <c r="D348" i="4"/>
  <c r="F348" i="4" s="1"/>
  <c r="F347" i="4"/>
  <c r="F346" i="4"/>
  <c r="F345" i="4"/>
  <c r="E345" i="4"/>
  <c r="D345" i="4"/>
  <c r="D344" i="4" s="1"/>
  <c r="F344" i="4" s="1"/>
  <c r="E344" i="4"/>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E304" i="4"/>
  <c r="D304" i="4"/>
  <c r="F304" i="4" s="1"/>
  <c r="F303" i="4"/>
  <c r="F302" i="4"/>
  <c r="F301" i="4"/>
  <c r="F300" i="4"/>
  <c r="E300" i="4"/>
  <c r="E299" i="4" s="1"/>
  <c r="D300" i="4"/>
  <c r="F299" i="4"/>
  <c r="D299" i="4"/>
  <c r="E298"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D263" i="4" s="1"/>
  <c r="F263" i="4" s="1"/>
  <c r="E263" i="4"/>
  <c r="F262" i="4"/>
  <c r="F261" i="4"/>
  <c r="F260" i="4"/>
  <c r="E259" i="4"/>
  <c r="D259" i="4"/>
  <c r="F259" i="4" s="1"/>
  <c r="F258" i="4"/>
  <c r="F257" i="4"/>
  <c r="F256" i="4"/>
  <c r="F255" i="4"/>
  <c r="F254" i="4"/>
  <c r="E253" i="4"/>
  <c r="D253" i="4"/>
  <c r="F253" i="4" s="1"/>
  <c r="D252" i="4"/>
  <c r="F252" i="4" s="1"/>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E215" i="4" s="1"/>
  <c r="D219" i="4"/>
  <c r="F218" i="4"/>
  <c r="F217" i="4"/>
  <c r="F216" i="4"/>
  <c r="E216" i="4"/>
  <c r="D216" i="4"/>
  <c r="D215" i="4" s="1"/>
  <c r="F215" i="4" s="1"/>
  <c r="F214" i="4"/>
  <c r="F213" i="4"/>
  <c r="F212" i="4"/>
  <c r="F211" i="4"/>
  <c r="E210" i="4"/>
  <c r="D210" i="4"/>
  <c r="C206" i="1" s="1"/>
  <c r="F209" i="4"/>
  <c r="F208" i="4"/>
  <c r="F207" i="4"/>
  <c r="F206" i="4"/>
  <c r="F205" i="4"/>
  <c r="F204" i="4"/>
  <c r="F203" i="4"/>
  <c r="E202" i="4"/>
  <c r="D202" i="4"/>
  <c r="F201" i="4"/>
  <c r="F200" i="4"/>
  <c r="F199" i="4"/>
  <c r="F198" i="4"/>
  <c r="F197" i="4"/>
  <c r="E197" i="4"/>
  <c r="D197" i="4"/>
  <c r="F195" i="4"/>
  <c r="F194" i="4"/>
  <c r="F193" i="4"/>
  <c r="F192" i="4"/>
  <c r="F191" i="4"/>
  <c r="F190" i="4"/>
  <c r="F189" i="4"/>
  <c r="E188" i="4"/>
  <c r="D184" i="1" s="1"/>
  <c r="D188" i="4"/>
  <c r="C184" i="1" s="1"/>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C160" i="1" s="1"/>
  <c r="F162" i="4"/>
  <c r="F161" i="4"/>
  <c r="F160" i="4"/>
  <c r="F159" i="4"/>
  <c r="E159" i="4"/>
  <c r="D159" i="4"/>
  <c r="D152" i="4" s="1"/>
  <c r="F158" i="4"/>
  <c r="F157" i="4"/>
  <c r="F156" i="4"/>
  <c r="F155" i="4"/>
  <c r="F154" i="4"/>
  <c r="E153" i="4"/>
  <c r="E152" i="4" s="1"/>
  <c r="D148" i="1" s="1"/>
  <c r="D153" i="4"/>
  <c r="F150" i="4"/>
  <c r="F149" i="4"/>
  <c r="F148" i="4"/>
  <c r="F147" i="4"/>
  <c r="F146" i="4"/>
  <c r="F145" i="4"/>
  <c r="F144" i="4"/>
  <c r="F143" i="4"/>
  <c r="F142" i="4"/>
  <c r="F141" i="4"/>
  <c r="F140" i="4"/>
  <c r="E140" i="4"/>
  <c r="D140" i="4"/>
  <c r="D139" i="4" s="1"/>
  <c r="F139" i="4" s="1"/>
  <c r="E139" i="4"/>
  <c r="F138" i="4"/>
  <c r="F137" i="4"/>
  <c r="F136" i="4"/>
  <c r="F135" i="4"/>
  <c r="E134" i="4"/>
  <c r="D130" i="1" s="1"/>
  <c r="D134" i="4"/>
  <c r="D133" i="4" s="1"/>
  <c r="F132" i="4"/>
  <c r="F131" i="4"/>
  <c r="F130" i="4"/>
  <c r="F129" i="4"/>
  <c r="F128" i="4"/>
  <c r="E128" i="4"/>
  <c r="D128" i="4"/>
  <c r="F127" i="4"/>
  <c r="F126" i="4"/>
  <c r="F125" i="4"/>
  <c r="E125" i="4"/>
  <c r="E124" i="4" s="1"/>
  <c r="D125" i="4"/>
  <c r="D124" i="4"/>
  <c r="F123" i="4"/>
  <c r="F122" i="4"/>
  <c r="F121"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D82" i="4"/>
  <c r="F82" i="4" s="1"/>
  <c r="F81" i="4"/>
  <c r="F80" i="4"/>
  <c r="F79" i="4"/>
  <c r="F78" i="4"/>
  <c r="F77" i="4"/>
  <c r="E77" i="4"/>
  <c r="D77" i="4"/>
  <c r="F76" i="4"/>
  <c r="F75" i="4"/>
  <c r="E74" i="4"/>
  <c r="D74" i="4"/>
  <c r="F74" i="4" s="1"/>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D50" i="4"/>
  <c r="F50" i="4" s="1"/>
  <c r="F49" i="4"/>
  <c r="F48" i="4"/>
  <c r="F47" i="4"/>
  <c r="F46" i="4"/>
  <c r="F45" i="4"/>
  <c r="E45" i="4"/>
  <c r="E44" i="4" s="1"/>
  <c r="D45" i="4"/>
  <c r="F44" i="4"/>
  <c r="D44" i="4"/>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E7" i="4" s="1"/>
  <c r="D17" i="4"/>
  <c r="F16" i="4"/>
  <c r="F15" i="4"/>
  <c r="F14" i="4"/>
  <c r="F13" i="4"/>
  <c r="F12" i="4"/>
  <c r="F11" i="4"/>
  <c r="F10" i="4"/>
  <c r="F9" i="4"/>
  <c r="E8" i="4"/>
  <c r="D8" i="4"/>
  <c r="G36" i="3"/>
  <c r="B36" i="3"/>
  <c r="I35" i="3"/>
  <c r="G35" i="3"/>
  <c r="B35" i="3"/>
  <c r="G34" i="3"/>
  <c r="B34" i="3"/>
  <c r="I33" i="3"/>
  <c r="G33" i="3"/>
  <c r="B33" i="3"/>
  <c r="I32" i="3"/>
  <c r="H32" i="3"/>
  <c r="G32" i="3"/>
  <c r="B32" i="3"/>
  <c r="I31" i="3"/>
  <c r="H31" i="3"/>
  <c r="G31" i="3"/>
  <c r="B31" i="3"/>
  <c r="I30" i="3"/>
  <c r="G30" i="3"/>
  <c r="B30" i="3"/>
  <c r="G29" i="3"/>
  <c r="B29" i="3"/>
  <c r="G28" i="3"/>
  <c r="B28" i="3"/>
  <c r="I27" i="3"/>
  <c r="H27" i="3"/>
  <c r="G27" i="3"/>
  <c r="B27" i="3"/>
  <c r="I26" i="3"/>
  <c r="H26" i="3"/>
  <c r="G26" i="3"/>
  <c r="B26" i="3"/>
  <c r="I25" i="3"/>
  <c r="H25" i="3"/>
  <c r="G25" i="3"/>
  <c r="B25" i="3"/>
  <c r="G24" i="3"/>
  <c r="B24" i="3"/>
  <c r="G23" i="3"/>
  <c r="B23" i="3"/>
  <c r="G22" i="3"/>
  <c r="B22" i="3"/>
  <c r="G21" i="3"/>
  <c r="B21" i="3"/>
  <c r="G20" i="3"/>
  <c r="B20" i="3"/>
  <c r="G19" i="3"/>
  <c r="B19" i="3"/>
  <c r="G18" i="3"/>
  <c r="B18" i="3"/>
  <c r="G17" i="3"/>
  <c r="B17" i="3"/>
  <c r="G16" i="3"/>
  <c r="B16" i="3"/>
  <c r="H10" i="3" a="1"/>
  <c r="H10" i="3" s="1"/>
  <c r="L3" i="9" s="1"/>
  <c r="C1580" i="1"/>
  <c r="G1580" i="1" s="1"/>
  <c r="C1579" i="1"/>
  <c r="C1578" i="1"/>
  <c r="H1577" i="1"/>
  <c r="G1577" i="1"/>
  <c r="C1577" i="1"/>
  <c r="C1576" i="1"/>
  <c r="G1576" i="1" s="1"/>
  <c r="C1575" i="1"/>
  <c r="C1574" i="1"/>
  <c r="H1573" i="1"/>
  <c r="G1573" i="1"/>
  <c r="C1573" i="1"/>
  <c r="H1572" i="1"/>
  <c r="C1572" i="1"/>
  <c r="G1572" i="1" s="1"/>
  <c r="C1571" i="1"/>
  <c r="C1570" i="1"/>
  <c r="H1569" i="1"/>
  <c r="G1569" i="1"/>
  <c r="C1569" i="1"/>
  <c r="H1568" i="1"/>
  <c r="C1568" i="1"/>
  <c r="G1568" i="1" s="1"/>
  <c r="C1567" i="1"/>
  <c r="C1566" i="1"/>
  <c r="H1565" i="1"/>
  <c r="G1565" i="1"/>
  <c r="C1565" i="1"/>
  <c r="C1564" i="1"/>
  <c r="G1564" i="1" s="1"/>
  <c r="C1563" i="1"/>
  <c r="C1562" i="1"/>
  <c r="H1561" i="1"/>
  <c r="G1561" i="1"/>
  <c r="C1561" i="1"/>
  <c r="C1560" i="1"/>
  <c r="G1560" i="1" s="1"/>
  <c r="C1559" i="1"/>
  <c r="C1558" i="1"/>
  <c r="H1557" i="1"/>
  <c r="G1557" i="1"/>
  <c r="C1557" i="1"/>
  <c r="H1556" i="1"/>
  <c r="C1556" i="1"/>
  <c r="G1556" i="1" s="1"/>
  <c r="C1555" i="1"/>
  <c r="C1554" i="1"/>
  <c r="H1553" i="1"/>
  <c r="G1553" i="1"/>
  <c r="C1553" i="1"/>
  <c r="H1552" i="1"/>
  <c r="C1552" i="1"/>
  <c r="G1552" i="1" s="1"/>
  <c r="C1551" i="1"/>
  <c r="C1550" i="1"/>
  <c r="H1549" i="1"/>
  <c r="G1549" i="1"/>
  <c r="C1549" i="1"/>
  <c r="C1548" i="1"/>
  <c r="G1548" i="1" s="1"/>
  <c r="C1547" i="1"/>
  <c r="C1546" i="1"/>
  <c r="H1545" i="1"/>
  <c r="G1545" i="1"/>
  <c r="C1545" i="1"/>
  <c r="C1544" i="1"/>
  <c r="G1544" i="1" s="1"/>
  <c r="C1543" i="1"/>
  <c r="C1542" i="1"/>
  <c r="H1541" i="1"/>
  <c r="G1541" i="1"/>
  <c r="C1541" i="1"/>
  <c r="H1540" i="1"/>
  <c r="C1540" i="1"/>
  <c r="G1540" i="1" s="1"/>
  <c r="C1539" i="1"/>
  <c r="C1538" i="1"/>
  <c r="H1537" i="1"/>
  <c r="G1537" i="1"/>
  <c r="C1537" i="1"/>
  <c r="H1536" i="1"/>
  <c r="C1536" i="1"/>
  <c r="G1536" i="1" s="1"/>
  <c r="C1535" i="1"/>
  <c r="C1534" i="1"/>
  <c r="H1533" i="1"/>
  <c r="G1533" i="1"/>
  <c r="C1533" i="1"/>
  <c r="C1532" i="1"/>
  <c r="G1532" i="1" s="1"/>
  <c r="C1531" i="1"/>
  <c r="C1530" i="1"/>
  <c r="H1529" i="1"/>
  <c r="G1529" i="1"/>
  <c r="C1529" i="1"/>
  <c r="C1528" i="1"/>
  <c r="G1528" i="1" s="1"/>
  <c r="C1527" i="1"/>
  <c r="C1526" i="1"/>
  <c r="H1525" i="1"/>
  <c r="G1525" i="1"/>
  <c r="C1525" i="1"/>
  <c r="H1524" i="1"/>
  <c r="C1524" i="1"/>
  <c r="G1524" i="1" s="1"/>
  <c r="C1523" i="1"/>
  <c r="C1522" i="1"/>
  <c r="H1521" i="1"/>
  <c r="G1521" i="1"/>
  <c r="C1521" i="1"/>
  <c r="H1520" i="1"/>
  <c r="C1520" i="1"/>
  <c r="G1520" i="1" s="1"/>
  <c r="C1519" i="1"/>
  <c r="C1518" i="1"/>
  <c r="G1516" i="1"/>
  <c r="C1516" i="1"/>
  <c r="H1516" i="1" s="1"/>
  <c r="G1515" i="1"/>
  <c r="C1515" i="1"/>
  <c r="H1515" i="1" s="1"/>
  <c r="H1514" i="1"/>
  <c r="C1514" i="1"/>
  <c r="G1514" i="1" s="1"/>
  <c r="H1513" i="1"/>
  <c r="G1513" i="1"/>
  <c r="C1513" i="1"/>
  <c r="G1512" i="1"/>
  <c r="C1512" i="1"/>
  <c r="H1512" i="1" s="1"/>
  <c r="G1511" i="1"/>
  <c r="C1511" i="1"/>
  <c r="H1511" i="1" s="1"/>
  <c r="H1510" i="1"/>
  <c r="C1510" i="1"/>
  <c r="G1510" i="1" s="1"/>
  <c r="H1509" i="1"/>
  <c r="G1509" i="1"/>
  <c r="C1509" i="1"/>
  <c r="G1508" i="1"/>
  <c r="C1508" i="1"/>
  <c r="H1508" i="1" s="1"/>
  <c r="G1507" i="1"/>
  <c r="C1507" i="1"/>
  <c r="H1507" i="1" s="1"/>
  <c r="H1506" i="1"/>
  <c r="C1506" i="1"/>
  <c r="G1506" i="1" s="1"/>
  <c r="H1505" i="1"/>
  <c r="G1505" i="1"/>
  <c r="C1505" i="1"/>
  <c r="C1504" i="1"/>
  <c r="H1504" i="1" s="1"/>
  <c r="G1503" i="1"/>
  <c r="C1503" i="1"/>
  <c r="H1503" i="1" s="1"/>
  <c r="H1502" i="1"/>
  <c r="C1502" i="1"/>
  <c r="G1502" i="1" s="1"/>
  <c r="H1501" i="1"/>
  <c r="C1501" i="1"/>
  <c r="G1501" i="1" s="1"/>
  <c r="C1500" i="1"/>
  <c r="H1500" i="1" s="1"/>
  <c r="C1499" i="1"/>
  <c r="H1499" i="1" s="1"/>
  <c r="H1498" i="1"/>
  <c r="C1498" i="1"/>
  <c r="G1498" i="1" s="1"/>
  <c r="C1497" i="1"/>
  <c r="G1497" i="1" s="1"/>
  <c r="G1496" i="1"/>
  <c r="C1496" i="1"/>
  <c r="H1496" i="1" s="1"/>
  <c r="C1495" i="1"/>
  <c r="G1495" i="1" s="1"/>
  <c r="G1494" i="1"/>
  <c r="C1494" i="1"/>
  <c r="H1494" i="1" s="1"/>
  <c r="C1493" i="1"/>
  <c r="G1493" i="1" s="1"/>
  <c r="C1492" i="1"/>
  <c r="H1492" i="1" s="1"/>
  <c r="C1491" i="1"/>
  <c r="G1491" i="1" s="1"/>
  <c r="G1490" i="1"/>
  <c r="C1490" i="1"/>
  <c r="H1490" i="1" s="1"/>
  <c r="C1489" i="1"/>
  <c r="G1489" i="1" s="1"/>
  <c r="H1488" i="1"/>
  <c r="G1488" i="1"/>
  <c r="C1488" i="1"/>
  <c r="H1487" i="1"/>
  <c r="C1487" i="1"/>
  <c r="G1487" i="1" s="1"/>
  <c r="C1486" i="1"/>
  <c r="H1486" i="1" s="1"/>
  <c r="C1485" i="1"/>
  <c r="G1485" i="1" s="1"/>
  <c r="G1484" i="1"/>
  <c r="C1484" i="1"/>
  <c r="H1484" i="1" s="1"/>
  <c r="C1483" i="1"/>
  <c r="G1483" i="1" s="1"/>
  <c r="G1482" i="1"/>
  <c r="C1482" i="1"/>
  <c r="H1482" i="1" s="1"/>
  <c r="H1480" i="1"/>
  <c r="C1480" i="1"/>
  <c r="G1480" i="1" s="1"/>
  <c r="D1479" i="1"/>
  <c r="J1479" i="1" s="1"/>
  <c r="C1479" i="1"/>
  <c r="D1478" i="1"/>
  <c r="G1478" i="1" s="1"/>
  <c r="C1478" i="1"/>
  <c r="D1477" i="1"/>
  <c r="J1477" i="1" s="1"/>
  <c r="C1477" i="1"/>
  <c r="D1476" i="1"/>
  <c r="G1476" i="1" s="1"/>
  <c r="C1476" i="1"/>
  <c r="D1475" i="1"/>
  <c r="G1475" i="1" s="1"/>
  <c r="C1475" i="1"/>
  <c r="J1474" i="1"/>
  <c r="D1474" i="1"/>
  <c r="H1474" i="1" s="1"/>
  <c r="C1474" i="1"/>
  <c r="G1474" i="1" s="1"/>
  <c r="J1473" i="1"/>
  <c r="D1473" i="1"/>
  <c r="G1473" i="1" s="1"/>
  <c r="C1473" i="1"/>
  <c r="J1472" i="1"/>
  <c r="D1472" i="1"/>
  <c r="H1472" i="1" s="1"/>
  <c r="C1472" i="1"/>
  <c r="G1472" i="1" s="1"/>
  <c r="J1471" i="1"/>
  <c r="D1471" i="1"/>
  <c r="G1471" i="1" s="1"/>
  <c r="C1471" i="1"/>
  <c r="H1470" i="1"/>
  <c r="D1470" i="1"/>
  <c r="G1470" i="1" s="1"/>
  <c r="C1470" i="1"/>
  <c r="H1469" i="1"/>
  <c r="D1469" i="1"/>
  <c r="G1469" i="1" s="1"/>
  <c r="C1469" i="1"/>
  <c r="H1468" i="1"/>
  <c r="D1468" i="1"/>
  <c r="J1468" i="1" s="1"/>
  <c r="C1468" i="1"/>
  <c r="D1467" i="1"/>
  <c r="C1467" i="1"/>
  <c r="H1467" i="1" s="1"/>
  <c r="H1466" i="1"/>
  <c r="D1466" i="1"/>
  <c r="J1466" i="1" s="1"/>
  <c r="C1466" i="1"/>
  <c r="H1465" i="1"/>
  <c r="D1465" i="1"/>
  <c r="G1465" i="1" s="1"/>
  <c r="C1465" i="1"/>
  <c r="H1464" i="1"/>
  <c r="D1464" i="1"/>
  <c r="J1464" i="1" s="1"/>
  <c r="C1464" i="1"/>
  <c r="H1463" i="1"/>
  <c r="D1463" i="1"/>
  <c r="G1463" i="1" s="1"/>
  <c r="C1463" i="1"/>
  <c r="H1462" i="1"/>
  <c r="D1462" i="1"/>
  <c r="J1462" i="1" s="1"/>
  <c r="C1462" i="1"/>
  <c r="D1461" i="1"/>
  <c r="D1460" i="1"/>
  <c r="G1460" i="1" s="1"/>
  <c r="C1460" i="1"/>
  <c r="D1459" i="1"/>
  <c r="J1459" i="1" s="1"/>
  <c r="C1459" i="1"/>
  <c r="D1458" i="1"/>
  <c r="G1458" i="1" s="1"/>
  <c r="C1458" i="1"/>
  <c r="H1457" i="1"/>
  <c r="D1457" i="1"/>
  <c r="C1457" i="1"/>
  <c r="J1456" i="1"/>
  <c r="H1456" i="1"/>
  <c r="G1456" i="1"/>
  <c r="D1456" i="1"/>
  <c r="C1456" i="1"/>
  <c r="D1455" i="1"/>
  <c r="C1455" i="1"/>
  <c r="G1455" i="1" s="1"/>
  <c r="D1454" i="1"/>
  <c r="C1454" i="1"/>
  <c r="H1454" i="1" s="1"/>
  <c r="D1453" i="1"/>
  <c r="G1452" i="1"/>
  <c r="D1452" i="1"/>
  <c r="J1452" i="1" s="1"/>
  <c r="C1452" i="1"/>
  <c r="D1451" i="1"/>
  <c r="C1451" i="1"/>
  <c r="H1451" i="1" s="1"/>
  <c r="G1450" i="1"/>
  <c r="D1450" i="1"/>
  <c r="J1450" i="1" s="1"/>
  <c r="C1450" i="1"/>
  <c r="D1449" i="1"/>
  <c r="C1449" i="1"/>
  <c r="H1449" i="1" s="1"/>
  <c r="G1448" i="1"/>
  <c r="D1448" i="1"/>
  <c r="J1448" i="1" s="1"/>
  <c r="C1448" i="1"/>
  <c r="D1447" i="1"/>
  <c r="C1447" i="1"/>
  <c r="H1447" i="1" s="1"/>
  <c r="G1446" i="1"/>
  <c r="D1446" i="1"/>
  <c r="J1446" i="1" s="1"/>
  <c r="C1446" i="1"/>
  <c r="H1445" i="1"/>
  <c r="G1445" i="1"/>
  <c r="D1445" i="1"/>
  <c r="C1445" i="1"/>
  <c r="J1445" i="1" s="1"/>
  <c r="D1444" i="1"/>
  <c r="J1444" i="1" s="1"/>
  <c r="C1444" i="1"/>
  <c r="H1444" i="1" s="1"/>
  <c r="H1443" i="1"/>
  <c r="G1443" i="1"/>
  <c r="I1443" i="1" s="1"/>
  <c r="D1443" i="1"/>
  <c r="C1443" i="1"/>
  <c r="J1443" i="1" s="1"/>
  <c r="D1442" i="1"/>
  <c r="J1442" i="1" s="1"/>
  <c r="C1442" i="1"/>
  <c r="H1442" i="1" s="1"/>
  <c r="H1441" i="1"/>
  <c r="G1441" i="1"/>
  <c r="I1441" i="1" s="1"/>
  <c r="D1441" i="1"/>
  <c r="C1441" i="1"/>
  <c r="J1441" i="1" s="1"/>
  <c r="D1440" i="1"/>
  <c r="J1440" i="1" s="1"/>
  <c r="C1440" i="1"/>
  <c r="H1440" i="1" s="1"/>
  <c r="H1439" i="1"/>
  <c r="G1439" i="1"/>
  <c r="I1439" i="1" s="1"/>
  <c r="D1439" i="1"/>
  <c r="C1439" i="1"/>
  <c r="J1439" i="1" s="1"/>
  <c r="H1438" i="1"/>
  <c r="G1438" i="1"/>
  <c r="D1438" i="1"/>
  <c r="C1438" i="1"/>
  <c r="H1437" i="1"/>
  <c r="G1437" i="1"/>
  <c r="D1437" i="1"/>
  <c r="C1437" i="1"/>
  <c r="D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G1302" i="1"/>
  <c r="D1302" i="1"/>
  <c r="C1302" i="1"/>
  <c r="H1302" i="1" s="1"/>
  <c r="H1301" i="1"/>
  <c r="G1301" i="1"/>
  <c r="D1301" i="1"/>
  <c r="C1301" i="1"/>
  <c r="D1300" i="1"/>
  <c r="G1300" i="1" s="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G1244" i="1"/>
  <c r="D1244" i="1"/>
  <c r="H1244" i="1" s="1"/>
  <c r="C1244" i="1"/>
  <c r="H1243" i="1"/>
  <c r="G1243" i="1"/>
  <c r="D1243" i="1"/>
  <c r="C1243" i="1"/>
  <c r="H1242" i="1"/>
  <c r="G1242" i="1"/>
  <c r="D1242" i="1"/>
  <c r="C1242" i="1"/>
  <c r="H1241" i="1"/>
  <c r="G1241" i="1"/>
  <c r="D1241" i="1"/>
  <c r="C1241" i="1"/>
  <c r="D1240" i="1"/>
  <c r="G1240" i="1" s="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D1224" i="1"/>
  <c r="C1224" i="1"/>
  <c r="D1223" i="1"/>
  <c r="C1223" i="1"/>
  <c r="D1222" i="1"/>
  <c r="D1221" i="1"/>
  <c r="H1221" i="1" s="1"/>
  <c r="C1221" i="1"/>
  <c r="H1220" i="1"/>
  <c r="G1220" i="1"/>
  <c r="D1220" i="1"/>
  <c r="C1220" i="1"/>
  <c r="H1219" i="1"/>
  <c r="D1219" i="1"/>
  <c r="C1219" i="1"/>
  <c r="G1219" i="1" s="1"/>
  <c r="D1218" i="1"/>
  <c r="H1218" i="1" s="1"/>
  <c r="C1218" i="1"/>
  <c r="D1217" i="1"/>
  <c r="H1217" i="1" s="1"/>
  <c r="C1217" i="1"/>
  <c r="H1216" i="1"/>
  <c r="D1216" i="1"/>
  <c r="C1216" i="1"/>
  <c r="G1216" i="1" s="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D1165" i="1"/>
  <c r="C1165" i="1"/>
  <c r="H1165" i="1" s="1"/>
  <c r="H1164" i="1"/>
  <c r="G1164" i="1"/>
  <c r="D1164" i="1"/>
  <c r="C1164" i="1"/>
  <c r="H1163" i="1"/>
  <c r="G1163" i="1"/>
  <c r="D1163" i="1"/>
  <c r="C1163" i="1"/>
  <c r="H1162" i="1"/>
  <c r="G1162" i="1"/>
  <c r="D1162" i="1"/>
  <c r="C1162" i="1"/>
  <c r="H1161" i="1"/>
  <c r="G1161" i="1"/>
  <c r="D1161" i="1"/>
  <c r="C1161" i="1"/>
  <c r="G1160" i="1"/>
  <c r="D1160" i="1"/>
  <c r="C1160" i="1"/>
  <c r="H1160" i="1" s="1"/>
  <c r="H1159" i="1"/>
  <c r="G1159" i="1"/>
  <c r="D1159" i="1"/>
  <c r="C1159" i="1"/>
  <c r="H1158" i="1"/>
  <c r="G1158" i="1"/>
  <c r="D1158" i="1"/>
  <c r="C1158" i="1"/>
  <c r="D1157" i="1"/>
  <c r="H1156" i="1"/>
  <c r="D1156" i="1"/>
  <c r="C1156" i="1"/>
  <c r="G1156" i="1" s="1"/>
  <c r="D1155" i="1"/>
  <c r="H1155" i="1" s="1"/>
  <c r="C1155" i="1"/>
  <c r="D1154" i="1"/>
  <c r="D1151" i="1"/>
  <c r="C1151" i="1"/>
  <c r="H1151" i="1" s="1"/>
  <c r="H1150" i="1"/>
  <c r="G1150" i="1"/>
  <c r="D1150" i="1"/>
  <c r="C1150" i="1"/>
  <c r="G1149" i="1"/>
  <c r="D1149" i="1"/>
  <c r="H1149" i="1" s="1"/>
  <c r="C1149" i="1"/>
  <c r="D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D1064" i="1"/>
  <c r="G1064" i="1" s="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D1056" i="1"/>
  <c r="G1056" i="1" s="1"/>
  <c r="C1056" i="1"/>
  <c r="H1055" i="1"/>
  <c r="G1055" i="1"/>
  <c r="D1055" i="1"/>
  <c r="C1055" i="1"/>
  <c r="D1054" i="1"/>
  <c r="C1054" i="1"/>
  <c r="H1054" i="1" s="1"/>
  <c r="H1053" i="1"/>
  <c r="G1053" i="1"/>
  <c r="D1053" i="1"/>
  <c r="C1053" i="1"/>
  <c r="H1052" i="1"/>
  <c r="G1052" i="1"/>
  <c r="D1052" i="1"/>
  <c r="C1052" i="1"/>
  <c r="H1051" i="1"/>
  <c r="G1051" i="1"/>
  <c r="D1051" i="1"/>
  <c r="C1051" i="1"/>
  <c r="D1050" i="1"/>
  <c r="H1050" i="1" s="1"/>
  <c r="C1050" i="1"/>
  <c r="H1049" i="1"/>
  <c r="G1049" i="1"/>
  <c r="D1049" i="1"/>
  <c r="C1049" i="1"/>
  <c r="D1048" i="1"/>
  <c r="H1048" i="1" s="1"/>
  <c r="C1048" i="1"/>
  <c r="G1048" i="1" s="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D1032" i="1"/>
  <c r="H1032" i="1" s="1"/>
  <c r="C1032" i="1"/>
  <c r="H1031" i="1"/>
  <c r="G1031" i="1"/>
  <c r="D1031" i="1"/>
  <c r="C1031" i="1"/>
  <c r="D1030" i="1"/>
  <c r="H1030" i="1" s="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G1006" i="1"/>
  <c r="D1006" i="1"/>
  <c r="C1006" i="1"/>
  <c r="H1006" i="1" s="1"/>
  <c r="H1005" i="1"/>
  <c r="G1005" i="1"/>
  <c r="D1005" i="1"/>
  <c r="C1005" i="1"/>
  <c r="D1004" i="1"/>
  <c r="H1004" i="1" s="1"/>
  <c r="C1004" i="1"/>
  <c r="D1003" i="1"/>
  <c r="C1003" i="1"/>
  <c r="H1002" i="1"/>
  <c r="G1002" i="1"/>
  <c r="D1002" i="1"/>
  <c r="C1002" i="1"/>
  <c r="H1001" i="1"/>
  <c r="G1001" i="1"/>
  <c r="D1001" i="1"/>
  <c r="C1001" i="1"/>
  <c r="H1000" i="1"/>
  <c r="G1000" i="1"/>
  <c r="D1000" i="1"/>
  <c r="C1000" i="1"/>
  <c r="H999" i="1"/>
  <c r="G999" i="1"/>
  <c r="D999" i="1"/>
  <c r="C999" i="1"/>
  <c r="D998" i="1"/>
  <c r="G998" i="1" s="1"/>
  <c r="C998" i="1"/>
  <c r="H998" i="1" s="1"/>
  <c r="D996" i="1"/>
  <c r="G996" i="1" s="1"/>
  <c r="C996" i="1"/>
  <c r="H996" i="1" s="1"/>
  <c r="H995" i="1"/>
  <c r="G995" i="1"/>
  <c r="D995" i="1"/>
  <c r="C995" i="1"/>
  <c r="H994" i="1"/>
  <c r="G994" i="1"/>
  <c r="D994" i="1"/>
  <c r="C994" i="1"/>
  <c r="D993" i="1"/>
  <c r="C993" i="1"/>
  <c r="H993" i="1" s="1"/>
  <c r="H992" i="1"/>
  <c r="G992" i="1"/>
  <c r="D992" i="1"/>
  <c r="C992" i="1"/>
  <c r="D991" i="1"/>
  <c r="D989" i="1"/>
  <c r="H989" i="1" s="1"/>
  <c r="C989" i="1"/>
  <c r="G988" i="1"/>
  <c r="D988" i="1"/>
  <c r="C988" i="1"/>
  <c r="H988" i="1" s="1"/>
  <c r="H987" i="1"/>
  <c r="G987" i="1"/>
  <c r="D987" i="1"/>
  <c r="C987" i="1"/>
  <c r="D986" i="1"/>
  <c r="G986" i="1" s="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D718" i="1"/>
  <c r="C718" i="1"/>
  <c r="H718" i="1" s="1"/>
  <c r="H717" i="1"/>
  <c r="G717" i="1"/>
  <c r="D717" i="1"/>
  <c r="C717" i="1"/>
  <c r="H716" i="1"/>
  <c r="G716" i="1"/>
  <c r="D716" i="1"/>
  <c r="C716" i="1"/>
  <c r="G715" i="1"/>
  <c r="D715" i="1"/>
  <c r="H715" i="1" s="1"/>
  <c r="C715" i="1"/>
  <c r="H714" i="1"/>
  <c r="G714" i="1"/>
  <c r="D714" i="1"/>
  <c r="C714" i="1"/>
  <c r="H713" i="1"/>
  <c r="G713" i="1"/>
  <c r="D713" i="1"/>
  <c r="C713" i="1"/>
  <c r="H712" i="1"/>
  <c r="G712" i="1"/>
  <c r="D712" i="1"/>
  <c r="C712" i="1"/>
  <c r="D711" i="1"/>
  <c r="C711" i="1"/>
  <c r="H711" i="1" s="1"/>
  <c r="H710" i="1"/>
  <c r="G710" i="1"/>
  <c r="D710" i="1"/>
  <c r="C710" i="1"/>
  <c r="H709" i="1"/>
  <c r="G709" i="1"/>
  <c r="D709" i="1"/>
  <c r="C709" i="1"/>
  <c r="H708" i="1"/>
  <c r="G708" i="1"/>
  <c r="D708" i="1"/>
  <c r="C708" i="1"/>
  <c r="H707" i="1"/>
  <c r="G707" i="1"/>
  <c r="D707" i="1"/>
  <c r="C707" i="1"/>
  <c r="H706" i="1"/>
  <c r="G706" i="1"/>
  <c r="D706" i="1"/>
  <c r="C706" i="1"/>
  <c r="D705" i="1"/>
  <c r="C705" i="1"/>
  <c r="H705" i="1" s="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C649" i="1"/>
  <c r="H648" i="1"/>
  <c r="G648" i="1"/>
  <c r="D648" i="1"/>
  <c r="C648" i="1"/>
  <c r="D647" i="1"/>
  <c r="C647" i="1"/>
  <c r="H646" i="1"/>
  <c r="G646" i="1"/>
  <c r="D646" i="1"/>
  <c r="C646" i="1"/>
  <c r="D644" i="1"/>
  <c r="H644" i="1" s="1"/>
  <c r="C644" i="1"/>
  <c r="G644" i="1" s="1"/>
  <c r="D643" i="1"/>
  <c r="C643" i="1"/>
  <c r="H643" i="1" s="1"/>
  <c r="G642" i="1"/>
  <c r="D642" i="1"/>
  <c r="C642" i="1"/>
  <c r="H642" i="1" s="1"/>
  <c r="D641" i="1"/>
  <c r="G641" i="1" s="1"/>
  <c r="C641" i="1"/>
  <c r="H641" i="1" s="1"/>
  <c r="D638"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D413" i="1"/>
  <c r="G413" i="1" s="1"/>
  <c r="C413" i="1"/>
  <c r="H412" i="1"/>
  <c r="D412" i="1"/>
  <c r="G412" i="1" s="1"/>
  <c r="C412" i="1"/>
  <c r="D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G371" i="1"/>
  <c r="D371" i="1"/>
  <c r="C371" i="1"/>
  <c r="H371" i="1" s="1"/>
  <c r="G370" i="1"/>
  <c r="D370" i="1"/>
  <c r="C370" i="1"/>
  <c r="H370" i="1" s="1"/>
  <c r="H369" i="1"/>
  <c r="G369" i="1"/>
  <c r="D369" i="1"/>
  <c r="C369" i="1"/>
  <c r="H368" i="1"/>
  <c r="G368" i="1"/>
  <c r="D368" i="1"/>
  <c r="C368" i="1"/>
  <c r="H367" i="1"/>
  <c r="D367" i="1"/>
  <c r="C367" i="1"/>
  <c r="G367" i="1" s="1"/>
  <c r="H366" i="1"/>
  <c r="G366" i="1"/>
  <c r="D366" i="1"/>
  <c r="C366" i="1"/>
  <c r="H365" i="1"/>
  <c r="G365" i="1"/>
  <c r="D365" i="1"/>
  <c r="C365" i="1"/>
  <c r="D364" i="1"/>
  <c r="C364" i="1"/>
  <c r="G364" i="1" s="1"/>
  <c r="H363" i="1"/>
  <c r="G363" i="1"/>
  <c r="D363" i="1"/>
  <c r="C363" i="1"/>
  <c r="H362" i="1"/>
  <c r="G362" i="1"/>
  <c r="D362" i="1"/>
  <c r="C362" i="1"/>
  <c r="H361" i="1"/>
  <c r="G361" i="1"/>
  <c r="D361" i="1"/>
  <c r="C361" i="1"/>
  <c r="H360" i="1"/>
  <c r="G360" i="1"/>
  <c r="D360" i="1"/>
  <c r="C360" i="1"/>
  <c r="H359" i="1"/>
  <c r="G359" i="1"/>
  <c r="D359" i="1"/>
  <c r="C359" i="1"/>
  <c r="C358" i="1"/>
  <c r="H357" i="1"/>
  <c r="G357" i="1"/>
  <c r="D357" i="1"/>
  <c r="C357" i="1"/>
  <c r="H356" i="1"/>
  <c r="G356" i="1"/>
  <c r="D356" i="1"/>
  <c r="C356" i="1"/>
  <c r="H355" i="1"/>
  <c r="D355" i="1"/>
  <c r="C355" i="1"/>
  <c r="G355" i="1" s="1"/>
  <c r="H354" i="1"/>
  <c r="G354" i="1"/>
  <c r="D354" i="1"/>
  <c r="C354" i="1"/>
  <c r="H353" i="1"/>
  <c r="G353" i="1"/>
  <c r="D353" i="1"/>
  <c r="C353" i="1"/>
  <c r="H352" i="1"/>
  <c r="G352" i="1"/>
  <c r="D352" i="1"/>
  <c r="C352" i="1"/>
  <c r="D351" i="1"/>
  <c r="H351" i="1" s="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D291" i="1"/>
  <c r="G291" i="1" s="1"/>
  <c r="C291" i="1"/>
  <c r="H290" i="1"/>
  <c r="D290" i="1"/>
  <c r="G290" i="1" s="1"/>
  <c r="C290" i="1"/>
  <c r="H289" i="1"/>
  <c r="G289" i="1"/>
  <c r="D289" i="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D207" i="1"/>
  <c r="C207" i="1"/>
  <c r="D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1" i="1"/>
  <c r="D191" i="1"/>
  <c r="G191" i="1" s="1"/>
  <c r="C191" i="1"/>
  <c r="H190" i="1"/>
  <c r="G190" i="1"/>
  <c r="D190" i="1"/>
  <c r="C190" i="1"/>
  <c r="H189" i="1"/>
  <c r="G189" i="1"/>
  <c r="D189" i="1"/>
  <c r="C189" i="1"/>
  <c r="H188" i="1"/>
  <c r="G188" i="1"/>
  <c r="D188" i="1"/>
  <c r="C188" i="1"/>
  <c r="H187" i="1"/>
  <c r="G187" i="1"/>
  <c r="D187" i="1"/>
  <c r="C187" i="1"/>
  <c r="H186" i="1"/>
  <c r="G186" i="1"/>
  <c r="D186" i="1"/>
  <c r="C186" i="1"/>
  <c r="D185" i="1"/>
  <c r="H185" i="1" s="1"/>
  <c r="C185" i="1"/>
  <c r="H183" i="1"/>
  <c r="G183" i="1"/>
  <c r="D183" i="1"/>
  <c r="C183" i="1"/>
  <c r="H182" i="1"/>
  <c r="G182" i="1"/>
  <c r="D182" i="1"/>
  <c r="C182" i="1"/>
  <c r="H181" i="1"/>
  <c r="G181" i="1"/>
  <c r="D181" i="1"/>
  <c r="C181" i="1"/>
  <c r="D180" i="1"/>
  <c r="H180" i="1" s="1"/>
  <c r="C180" i="1"/>
  <c r="H179" i="1"/>
  <c r="G179" i="1"/>
  <c r="D179" i="1"/>
  <c r="C179" i="1"/>
  <c r="H178" i="1"/>
  <c r="G178" i="1"/>
  <c r="D178" i="1"/>
  <c r="C178" i="1"/>
  <c r="D177" i="1"/>
  <c r="H177" i="1" s="1"/>
  <c r="C177" i="1"/>
  <c r="H176" i="1"/>
  <c r="G176" i="1"/>
  <c r="D176" i="1"/>
  <c r="C176" i="1"/>
  <c r="D175" i="1"/>
  <c r="H175" i="1" s="1"/>
  <c r="C175" i="1"/>
  <c r="G175" i="1" s="1"/>
  <c r="H174" i="1"/>
  <c r="D174" i="1"/>
  <c r="C174" i="1"/>
  <c r="G174" i="1" s="1"/>
  <c r="H172" i="1"/>
  <c r="G172" i="1"/>
  <c r="D172" i="1"/>
  <c r="C172" i="1"/>
  <c r="H171" i="1"/>
  <c r="G171" i="1"/>
  <c r="D171" i="1"/>
  <c r="C171" i="1"/>
  <c r="D170" i="1"/>
  <c r="G170" i="1" s="1"/>
  <c r="C170" i="1"/>
  <c r="H170" i="1" s="1"/>
  <c r="H169" i="1"/>
  <c r="D169" i="1"/>
  <c r="C169" i="1"/>
  <c r="G169" i="1" s="1"/>
  <c r="H168" i="1"/>
  <c r="D168" i="1"/>
  <c r="C168" i="1"/>
  <c r="G168" i="1" s="1"/>
  <c r="H167" i="1"/>
  <c r="G167" i="1"/>
  <c r="D167" i="1"/>
  <c r="C167" i="1"/>
  <c r="D166" i="1"/>
  <c r="C166" i="1"/>
  <c r="H166" i="1" s="1"/>
  <c r="D165" i="1"/>
  <c r="C165" i="1"/>
  <c r="H164" i="1"/>
  <c r="G164" i="1"/>
  <c r="D164" i="1"/>
  <c r="C164" i="1"/>
  <c r="D163" i="1"/>
  <c r="H163" i="1" s="1"/>
  <c r="C163" i="1"/>
  <c r="D162" i="1"/>
  <c r="C162" i="1"/>
  <c r="H162" i="1" s="1"/>
  <c r="H161" i="1"/>
  <c r="D161" i="1"/>
  <c r="G161" i="1" s="1"/>
  <c r="C161" i="1"/>
  <c r="D160" i="1"/>
  <c r="H158" i="1"/>
  <c r="G158" i="1"/>
  <c r="D158" i="1"/>
  <c r="C158" i="1"/>
  <c r="H157" i="1"/>
  <c r="D157" i="1"/>
  <c r="C157" i="1"/>
  <c r="G157" i="1" s="1"/>
  <c r="H156" i="1"/>
  <c r="G156" i="1"/>
  <c r="D156" i="1"/>
  <c r="C156" i="1"/>
  <c r="D155" i="1"/>
  <c r="H155" i="1" s="1"/>
  <c r="C155" i="1"/>
  <c r="H154" i="1"/>
  <c r="D154" i="1"/>
  <c r="G154" i="1" s="1"/>
  <c r="C154" i="1"/>
  <c r="H153" i="1"/>
  <c r="G153" i="1"/>
  <c r="D153" i="1"/>
  <c r="C153" i="1"/>
  <c r="H152" i="1"/>
  <c r="G152" i="1"/>
  <c r="D152" i="1"/>
  <c r="C152" i="1"/>
  <c r="H151" i="1"/>
  <c r="D151" i="1"/>
  <c r="G151" i="1" s="1"/>
  <c r="C151" i="1"/>
  <c r="D150" i="1"/>
  <c r="C150" i="1"/>
  <c r="D149" i="1"/>
  <c r="C149"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C132" i="1"/>
  <c r="H132" i="1" s="1"/>
  <c r="D131" i="1"/>
  <c r="H131" i="1" s="1"/>
  <c r="C131" i="1"/>
  <c r="G131" i="1" s="1"/>
  <c r="H128" i="1"/>
  <c r="G128" i="1"/>
  <c r="D128" i="1"/>
  <c r="C128" i="1"/>
  <c r="H127" i="1"/>
  <c r="G127" i="1"/>
  <c r="D127" i="1"/>
  <c r="C127" i="1"/>
  <c r="H126" i="1"/>
  <c r="G126" i="1"/>
  <c r="D126" i="1"/>
  <c r="C126" i="1"/>
  <c r="H125" i="1"/>
  <c r="G125" i="1"/>
  <c r="D125" i="1"/>
  <c r="C125" i="1"/>
  <c r="H124" i="1"/>
  <c r="G124" i="1"/>
  <c r="D124" i="1"/>
  <c r="C124" i="1"/>
  <c r="D123" i="1"/>
  <c r="G123" i="1" s="1"/>
  <c r="C123" i="1"/>
  <c r="H122" i="1"/>
  <c r="G122" i="1"/>
  <c r="D122" i="1"/>
  <c r="C122" i="1"/>
  <c r="G121" i="1"/>
  <c r="D121" i="1"/>
  <c r="C121" i="1"/>
  <c r="H121" i="1" s="1"/>
  <c r="D120" i="1"/>
  <c r="G120" i="1" s="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D113" i="1"/>
  <c r="C113" i="1"/>
  <c r="G113" i="1" s="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26" i="9" l="1"/>
  <c r="B26" i="9" s="1"/>
  <c r="G1500" i="1"/>
  <c r="G1492" i="1"/>
  <c r="G1504" i="1"/>
  <c r="G1486" i="1"/>
  <c r="H1483" i="1"/>
  <c r="H1485" i="1"/>
  <c r="G1499" i="1"/>
  <c r="G1481" i="1"/>
  <c r="H1481" i="1"/>
  <c r="D22" i="7"/>
  <c r="H1461" i="1"/>
  <c r="G1467" i="1"/>
  <c r="I24" i="3"/>
  <c r="H1300" i="1"/>
  <c r="H1240" i="1"/>
  <c r="H1223" i="1"/>
  <c r="F246" i="5"/>
  <c r="H1224" i="1"/>
  <c r="E279" i="9"/>
  <c r="B279" i="9" s="1"/>
  <c r="G1221" i="1"/>
  <c r="F242" i="5"/>
  <c r="G1218" i="1"/>
  <c r="I23" i="3"/>
  <c r="D1215" i="1"/>
  <c r="G1217" i="1"/>
  <c r="G1155" i="1"/>
  <c r="F170" i="5"/>
  <c r="E284" i="9"/>
  <c r="B284" i="9" s="1"/>
  <c r="F69" i="5"/>
  <c r="G1050" i="1"/>
  <c r="F19" i="5"/>
  <c r="G1033" i="1"/>
  <c r="G1030" i="1"/>
  <c r="G1032" i="1"/>
  <c r="G1004" i="1"/>
  <c r="E12" i="5"/>
  <c r="H1003" i="1"/>
  <c r="G989" i="1"/>
  <c r="H986" i="1"/>
  <c r="G649" i="1"/>
  <c r="H647" i="1"/>
  <c r="H358" i="1"/>
  <c r="E363" i="4"/>
  <c r="D358" i="1" s="1"/>
  <c r="G351" i="1"/>
  <c r="F356" i="4"/>
  <c r="H291" i="1"/>
  <c r="H413" i="1"/>
  <c r="E273" i="9"/>
  <c r="B273" i="9" s="1"/>
  <c r="G207" i="1"/>
  <c r="E196" i="4"/>
  <c r="D192" i="1" s="1"/>
  <c r="G185" i="1"/>
  <c r="G180" i="1"/>
  <c r="F219" i="9"/>
  <c r="B219" i="9" s="1"/>
  <c r="G177" i="1"/>
  <c r="F177" i="4"/>
  <c r="H165" i="1"/>
  <c r="G163" i="1"/>
  <c r="E40" i="9"/>
  <c r="B40" i="9" s="1"/>
  <c r="E163" i="4"/>
  <c r="D159" i="1" s="1"/>
  <c r="G155" i="1"/>
  <c r="E39" i="9"/>
  <c r="B39" i="9" s="1"/>
  <c r="H150" i="1"/>
  <c r="F153" i="4"/>
  <c r="H149" i="1"/>
  <c r="E133" i="4"/>
  <c r="D129" i="1" s="1"/>
  <c r="F133" i="4"/>
  <c r="H120" i="1"/>
  <c r="F124" i="4"/>
  <c r="H123" i="1"/>
  <c r="E106" i="4"/>
  <c r="D102" i="1" s="1"/>
  <c r="G108" i="1"/>
  <c r="F112" i="4"/>
  <c r="F216" i="9"/>
  <c r="B216" i="9" s="1"/>
  <c r="G79" i="1"/>
  <c r="G81" i="1"/>
  <c r="G1223" i="1"/>
  <c r="G1224" i="1"/>
  <c r="D245" i="5"/>
  <c r="G1165" i="1"/>
  <c r="D177" i="5"/>
  <c r="C1154" i="1" s="1"/>
  <c r="C1157" i="1"/>
  <c r="G1151" i="1"/>
  <c r="C1148" i="1"/>
  <c r="C1124" i="1"/>
  <c r="G1054" i="1"/>
  <c r="C1047" i="1"/>
  <c r="F70" i="5"/>
  <c r="G1003" i="1"/>
  <c r="D12" i="5"/>
  <c r="D7" i="5" s="1"/>
  <c r="C997" i="1"/>
  <c r="G993" i="1"/>
  <c r="F13" i="5"/>
  <c r="C991" i="1"/>
  <c r="F8" i="5"/>
  <c r="G718" i="1"/>
  <c r="G711" i="1"/>
  <c r="G705" i="1"/>
  <c r="E22" i="9"/>
  <c r="B22" i="9" s="1"/>
  <c r="G647" i="1"/>
  <c r="C645" i="1"/>
  <c r="H645" i="1" s="1"/>
  <c r="G643" i="1"/>
  <c r="G645" i="1"/>
  <c r="G358" i="1"/>
  <c r="H364" i="1"/>
  <c r="G411" i="1"/>
  <c r="H411" i="1"/>
  <c r="H206" i="1"/>
  <c r="G206" i="1"/>
  <c r="F210" i="4"/>
  <c r="E46" i="9"/>
  <c r="B46" i="9" s="1"/>
  <c r="H184" i="1"/>
  <c r="G184" i="1"/>
  <c r="F188" i="4"/>
  <c r="F221" i="9"/>
  <c r="B221" i="9" s="1"/>
  <c r="C173" i="1"/>
  <c r="G165" i="1"/>
  <c r="G166" i="1"/>
  <c r="H160" i="1"/>
  <c r="G160" i="1"/>
  <c r="G162" i="1"/>
  <c r="F152" i="4"/>
  <c r="C148" i="1"/>
  <c r="H148" i="1" s="1"/>
  <c r="G148" i="1"/>
  <c r="G150" i="1"/>
  <c r="G149" i="1"/>
  <c r="C130" i="1"/>
  <c r="G132" i="1"/>
  <c r="C129" i="1"/>
  <c r="F134" i="4"/>
  <c r="E283" i="9"/>
  <c r="B283" i="9" s="1"/>
  <c r="J1455" i="1"/>
  <c r="I1472" i="1"/>
  <c r="I1474" i="1"/>
  <c r="G1522" i="1"/>
  <c r="H1522" i="1"/>
  <c r="H1527" i="1"/>
  <c r="G1527" i="1"/>
  <c r="G1538" i="1"/>
  <c r="H1538" i="1"/>
  <c r="H1543" i="1"/>
  <c r="G1543" i="1"/>
  <c r="G1554" i="1"/>
  <c r="H1554" i="1"/>
  <c r="H1559" i="1"/>
  <c r="G1559" i="1"/>
  <c r="G1570" i="1"/>
  <c r="H1570" i="1"/>
  <c r="H1575" i="1"/>
  <c r="G1575" i="1"/>
  <c r="G1440" i="1"/>
  <c r="I1440" i="1" s="1"/>
  <c r="G1442" i="1"/>
  <c r="I1442" i="1" s="1"/>
  <c r="G1444" i="1"/>
  <c r="I1444" i="1" s="1"/>
  <c r="H1446" i="1"/>
  <c r="I1446" i="1" s="1"/>
  <c r="J1447" i="1"/>
  <c r="H1448" i="1"/>
  <c r="I1448" i="1" s="1"/>
  <c r="J1449" i="1"/>
  <c r="H1450" i="1"/>
  <c r="I1450" i="1" s="1"/>
  <c r="J1451" i="1"/>
  <c r="H1452" i="1"/>
  <c r="I1452" i="1" s="1"/>
  <c r="H1458" i="1"/>
  <c r="I1458" i="1" s="1"/>
  <c r="H1459" i="1"/>
  <c r="H1460" i="1"/>
  <c r="I1460" i="1" s="1"/>
  <c r="J1463" i="1"/>
  <c r="J1465" i="1"/>
  <c r="J1467" i="1"/>
  <c r="H1476" i="1"/>
  <c r="I1476" i="1" s="1"/>
  <c r="H1477" i="1"/>
  <c r="H1478" i="1"/>
  <c r="I1478" i="1" s="1"/>
  <c r="H1479" i="1"/>
  <c r="H1489" i="1"/>
  <c r="H1491" i="1"/>
  <c r="H1493" i="1"/>
  <c r="H1495" i="1"/>
  <c r="H1497" i="1"/>
  <c r="G1518" i="1"/>
  <c r="H1518" i="1"/>
  <c r="H1523" i="1"/>
  <c r="G1523" i="1"/>
  <c r="H1532" i="1"/>
  <c r="G1534" i="1"/>
  <c r="H1534" i="1"/>
  <c r="H1539" i="1"/>
  <c r="G1539" i="1"/>
  <c r="H1548" i="1"/>
  <c r="G1550" i="1"/>
  <c r="H1550" i="1"/>
  <c r="H1555" i="1"/>
  <c r="G1555" i="1"/>
  <c r="H1564" i="1"/>
  <c r="G1566" i="1"/>
  <c r="H1566" i="1"/>
  <c r="H1571" i="1"/>
  <c r="G1571" i="1"/>
  <c r="H1580" i="1"/>
  <c r="F8" i="4"/>
  <c r="D7" i="4"/>
  <c r="F120" i="4"/>
  <c r="D106" i="4"/>
  <c r="D163" i="4"/>
  <c r="F164" i="4"/>
  <c r="G1447" i="1"/>
  <c r="I1447" i="1" s="1"/>
  <c r="G1449" i="1"/>
  <c r="I1449" i="1" s="1"/>
  <c r="G1451" i="1"/>
  <c r="I1451" i="1" s="1"/>
  <c r="G1454" i="1"/>
  <c r="H1455" i="1"/>
  <c r="I1455" i="1" s="1"/>
  <c r="G1457" i="1"/>
  <c r="I1457" i="1" s="1"/>
  <c r="J1457" i="1"/>
  <c r="J1458" i="1"/>
  <c r="J1460" i="1"/>
  <c r="G1462" i="1"/>
  <c r="I1462" i="1" s="1"/>
  <c r="G1464" i="1"/>
  <c r="I1464" i="1" s="1"/>
  <c r="G1466" i="1"/>
  <c r="I1466" i="1" s="1"/>
  <c r="G1468" i="1"/>
  <c r="I1468" i="1" s="1"/>
  <c r="H1471" i="1"/>
  <c r="I1471" i="1" s="1"/>
  <c r="H1473" i="1"/>
  <c r="I1473" i="1" s="1"/>
  <c r="H1475" i="1"/>
  <c r="J1476" i="1"/>
  <c r="J1478" i="1"/>
  <c r="H1519" i="1"/>
  <c r="G1519" i="1"/>
  <c r="H1528" i="1"/>
  <c r="G1530" i="1"/>
  <c r="H1530" i="1"/>
  <c r="H1535" i="1"/>
  <c r="G1535" i="1"/>
  <c r="H1544" i="1"/>
  <c r="G1546" i="1"/>
  <c r="H1546" i="1"/>
  <c r="H1551" i="1"/>
  <c r="G1551" i="1"/>
  <c r="H1560" i="1"/>
  <c r="G1562" i="1"/>
  <c r="H1562" i="1"/>
  <c r="H1567" i="1"/>
  <c r="G1567" i="1"/>
  <c r="H1576" i="1"/>
  <c r="G1578" i="1"/>
  <c r="H1578" i="1"/>
  <c r="I1456" i="1"/>
  <c r="G1459" i="1"/>
  <c r="I1459" i="1" s="1"/>
  <c r="G1461" i="1"/>
  <c r="I1463" i="1"/>
  <c r="I1465" i="1"/>
  <c r="I1467" i="1"/>
  <c r="G1477" i="1"/>
  <c r="I1477" i="1" s="1"/>
  <c r="G1479" i="1"/>
  <c r="I1479" i="1" s="1"/>
  <c r="G1526" i="1"/>
  <c r="H1526" i="1"/>
  <c r="H1531" i="1"/>
  <c r="G1531" i="1"/>
  <c r="G1542" i="1"/>
  <c r="H1542" i="1"/>
  <c r="H1547" i="1"/>
  <c r="G1547" i="1"/>
  <c r="G1558" i="1"/>
  <c r="H1558" i="1"/>
  <c r="H1563" i="1"/>
  <c r="G1563" i="1"/>
  <c r="G1574" i="1"/>
  <c r="H1574" i="1"/>
  <c r="H1579" i="1"/>
  <c r="G1579" i="1"/>
  <c r="F202" i="4"/>
  <c r="D196" i="4"/>
  <c r="E50" i="4"/>
  <c r="D46" i="1" s="1"/>
  <c r="E82" i="4"/>
  <c r="D78" i="1" s="1"/>
  <c r="H20" i="9"/>
  <c r="G20" i="9"/>
  <c r="E252" i="4"/>
  <c r="D248" i="1" s="1"/>
  <c r="D350" i="4"/>
  <c r="D644" i="4"/>
  <c r="F417" i="4"/>
  <c r="G286" i="9"/>
  <c r="E286" i="9" s="1"/>
  <c r="B286" i="9" s="1"/>
  <c r="F88" i="5"/>
  <c r="D87" i="5"/>
  <c r="H287" i="9"/>
  <c r="E287" i="9" s="1"/>
  <c r="B287" i="9" s="1"/>
  <c r="E146" i="5"/>
  <c r="D1124" i="1" s="1"/>
  <c r="F191" i="5"/>
  <c r="D190" i="5"/>
  <c r="F259" i="5"/>
  <c r="D258" i="5"/>
  <c r="F6" i="6"/>
  <c r="D5" i="6"/>
  <c r="F397" i="4"/>
  <c r="D396" i="4"/>
  <c r="F516" i="4"/>
  <c r="D515" i="4"/>
  <c r="F568" i="4"/>
  <c r="D567" i="4"/>
  <c r="F626" i="4"/>
  <c r="D625" i="4"/>
  <c r="G207" i="9"/>
  <c r="E207" i="9" s="1"/>
  <c r="B207" i="9" s="1"/>
  <c r="G289" i="9"/>
  <c r="F177" i="5"/>
  <c r="D176" i="5"/>
  <c r="H289" i="9"/>
  <c r="E176" i="5"/>
  <c r="E224" i="4"/>
  <c r="D220" i="1" s="1"/>
  <c r="F264" i="4"/>
  <c r="D311" i="4"/>
  <c r="D298" i="4" s="1"/>
  <c r="D643" i="4"/>
  <c r="F422" i="4"/>
  <c r="D421" i="4"/>
  <c r="D459" i="4"/>
  <c r="F490" i="4"/>
  <c r="D484" i="4"/>
  <c r="E593" i="4"/>
  <c r="D587" i="1" s="1"/>
  <c r="G292" i="9"/>
  <c r="E292" i="9" s="1"/>
  <c r="B292" i="9" s="1"/>
  <c r="F206" i="5"/>
  <c r="F239" i="5"/>
  <c r="D238" i="5"/>
  <c r="D224" i="4"/>
  <c r="E351" i="4"/>
  <c r="F351" i="4" s="1"/>
  <c r="F478" i="4"/>
  <c r="D472" i="4"/>
  <c r="D528" i="4"/>
  <c r="E141" i="6"/>
  <c r="D89" i="6"/>
  <c r="M212" i="9"/>
  <c r="G278" i="9"/>
  <c r="E278" i="9" s="1"/>
  <c r="B278" i="9" s="1"/>
  <c r="G277" i="9"/>
  <c r="E277" i="9" s="1"/>
  <c r="B277" i="9" s="1"/>
  <c r="L212" i="9"/>
  <c r="G208" i="9"/>
  <c r="E208" i="9" s="1"/>
  <c r="B208" i="9" s="1"/>
  <c r="G204" i="9"/>
  <c r="E204" i="9" s="1"/>
  <c r="B204" i="9" s="1"/>
  <c r="G200" i="9"/>
  <c r="E200" i="9" s="1"/>
  <c r="B200" i="9" s="1"/>
  <c r="G196" i="9"/>
  <c r="E196" i="9" s="1"/>
  <c r="B196" i="9" s="1"/>
  <c r="G192" i="9"/>
  <c r="E192" i="9" s="1"/>
  <c r="B192" i="9" s="1"/>
  <c r="G191" i="9"/>
  <c r="E191" i="9" s="1"/>
  <c r="B191" i="9" s="1"/>
  <c r="G187" i="9"/>
  <c r="E187" i="9" s="1"/>
  <c r="B187" i="9" s="1"/>
  <c r="G183" i="9"/>
  <c r="E183" i="9" s="1"/>
  <c r="B183" i="9" s="1"/>
  <c r="G179" i="9"/>
  <c r="E179" i="9" s="1"/>
  <c r="B179" i="9" s="1"/>
  <c r="G209" i="9"/>
  <c r="E209" i="9" s="1"/>
  <c r="B209" i="9" s="1"/>
  <c r="G205" i="9"/>
  <c r="E205" i="9" s="1"/>
  <c r="B205" i="9" s="1"/>
  <c r="G201" i="9"/>
  <c r="E201" i="9" s="1"/>
  <c r="B201" i="9" s="1"/>
  <c r="G197" i="9"/>
  <c r="E197" i="9" s="1"/>
  <c r="B197" i="9" s="1"/>
  <c r="G193" i="9"/>
  <c r="E193" i="9" s="1"/>
  <c r="B193"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210" i="9"/>
  <c r="E210" i="9" s="1"/>
  <c r="B210" i="9" s="1"/>
  <c r="G206" i="9"/>
  <c r="E206" i="9" s="1"/>
  <c r="B206" i="9" s="1"/>
  <c r="G202" i="9"/>
  <c r="E202" i="9" s="1"/>
  <c r="B202" i="9" s="1"/>
  <c r="G198" i="9"/>
  <c r="E198" i="9" s="1"/>
  <c r="B198" i="9" s="1"/>
  <c r="G194" i="9"/>
  <c r="E194" i="9" s="1"/>
  <c r="B194" i="9" s="1"/>
  <c r="G189" i="9"/>
  <c r="E189" i="9" s="1"/>
  <c r="B189" i="9" s="1"/>
  <c r="G185" i="9"/>
  <c r="E185" i="9" s="1"/>
  <c r="B185" i="9" s="1"/>
  <c r="G181" i="9"/>
  <c r="E181" i="9" s="1"/>
  <c r="B181" i="9" s="1"/>
  <c r="G177" i="9"/>
  <c r="E177" i="9" s="1"/>
  <c r="B177" i="9" s="1"/>
  <c r="G165" i="9"/>
  <c r="E165" i="9" s="1"/>
  <c r="B165" i="9" s="1"/>
  <c r="H164" i="9"/>
  <c r="G190" i="9"/>
  <c r="E190" i="9" s="1"/>
  <c r="B190" i="9" s="1"/>
  <c r="G182" i="9"/>
  <c r="E182" i="9" s="1"/>
  <c r="B182" i="9" s="1"/>
  <c r="G164" i="9"/>
  <c r="E164" i="9" s="1"/>
  <c r="B164" i="9" s="1"/>
  <c r="G162" i="9"/>
  <c r="E162" i="9" s="1"/>
  <c r="B162" i="9" s="1"/>
  <c r="G160" i="9"/>
  <c r="E160" i="9" s="1"/>
  <c r="B160" i="9" s="1"/>
  <c r="G211" i="9"/>
  <c r="E211" i="9" s="1"/>
  <c r="B211" i="9" s="1"/>
  <c r="G203" i="9"/>
  <c r="E203" i="9" s="1"/>
  <c r="B203" i="9" s="1"/>
  <c r="G195" i="9"/>
  <c r="E195" i="9" s="1"/>
  <c r="B195" i="9" s="1"/>
  <c r="G186" i="9"/>
  <c r="E186" i="9" s="1"/>
  <c r="B186" i="9" s="1"/>
  <c r="G178" i="9"/>
  <c r="E178" i="9" s="1"/>
  <c r="B178" i="9" s="1"/>
  <c r="G163" i="9"/>
  <c r="E163" i="9" s="1"/>
  <c r="B163" i="9" s="1"/>
  <c r="G161" i="9"/>
  <c r="E161" i="9" s="1"/>
  <c r="B161" i="9" s="1"/>
  <c r="I10" i="9"/>
  <c r="D42" i="8"/>
  <c r="G294" i="9" s="1"/>
  <c r="E294" i="9" s="1"/>
  <c r="B48" i="9"/>
  <c r="B56" i="9"/>
  <c r="B64" i="9"/>
  <c r="B72" i="9"/>
  <c r="B80" i="9"/>
  <c r="B88" i="9"/>
  <c r="B96" i="9"/>
  <c r="G199" i="9"/>
  <c r="E199" i="9" s="1"/>
  <c r="B199" i="9" s="1"/>
  <c r="F416" i="4"/>
  <c r="B121" i="9"/>
  <c r="B125" i="9"/>
  <c r="B129" i="9"/>
  <c r="B133" i="9"/>
  <c r="B137" i="9"/>
  <c r="B145" i="9"/>
  <c r="E155" i="9"/>
  <c r="B155" i="9" s="1"/>
  <c r="B217" i="9"/>
  <c r="B257" i="9"/>
  <c r="E151" i="9"/>
  <c r="B151" i="9" s="1"/>
  <c r="B157" i="9"/>
  <c r="B233" i="9"/>
  <c r="B234" i="9"/>
  <c r="B244" i="9"/>
  <c r="B249" i="9"/>
  <c r="E139" i="9"/>
  <c r="B139" i="9" s="1"/>
  <c r="E147" i="9"/>
  <c r="B147" i="9" s="1"/>
  <c r="B153" i="9"/>
  <c r="B220" i="9"/>
  <c r="B225" i="9"/>
  <c r="F218" i="9"/>
  <c r="B218" i="9" s="1"/>
  <c r="F234" i="9"/>
  <c r="B224" i="9"/>
  <c r="B232" i="9"/>
  <c r="B240" i="9"/>
  <c r="B248" i="9"/>
  <c r="B256" i="9"/>
  <c r="B264" i="9"/>
  <c r="F214" i="9"/>
  <c r="B214" i="9" s="1"/>
  <c r="F222" i="9"/>
  <c r="B222" i="9" s="1"/>
  <c r="F230" i="9"/>
  <c r="B230" i="9" s="1"/>
  <c r="F238" i="9"/>
  <c r="B238" i="9" s="1"/>
  <c r="F246" i="9"/>
  <c r="B246" i="9" s="1"/>
  <c r="F254" i="9"/>
  <c r="B254" i="9" s="1"/>
  <c r="F262" i="9"/>
  <c r="B262" i="9" s="1"/>
  <c r="C1453" i="1" l="1"/>
  <c r="H30" i="3"/>
  <c r="D5" i="7"/>
  <c r="E289" i="9"/>
  <c r="B289" i="9" s="1"/>
  <c r="F146" i="5"/>
  <c r="E7" i="5"/>
  <c r="F7" i="5" s="1"/>
  <c r="D990" i="1"/>
  <c r="H990" i="1" s="1"/>
  <c r="F212" i="9"/>
  <c r="B212" i="9" s="1"/>
  <c r="F363" i="4"/>
  <c r="C1222" i="1"/>
  <c r="F245" i="5"/>
  <c r="G1157" i="1"/>
  <c r="H1157" i="1"/>
  <c r="G1154" i="1"/>
  <c r="H1154" i="1"/>
  <c r="H1148" i="1"/>
  <c r="G1148" i="1"/>
  <c r="G1047" i="1"/>
  <c r="H1047" i="1"/>
  <c r="F12" i="5"/>
  <c r="C990" i="1"/>
  <c r="H997" i="1"/>
  <c r="G997" i="1"/>
  <c r="H991" i="1"/>
  <c r="G991" i="1"/>
  <c r="G990" i="1"/>
  <c r="C985" i="1"/>
  <c r="H20" i="3"/>
  <c r="H173" i="1"/>
  <c r="G173" i="1"/>
  <c r="D151" i="4"/>
  <c r="G129" i="1"/>
  <c r="H129" i="1"/>
  <c r="G130" i="1"/>
  <c r="H130" i="1"/>
  <c r="B294" i="9"/>
  <c r="F298" i="4"/>
  <c r="D407" i="4"/>
  <c r="C293" i="1"/>
  <c r="H17" i="3"/>
  <c r="F238" i="5"/>
  <c r="D237" i="5"/>
  <c r="D175" i="5" s="1"/>
  <c r="C1215" i="1"/>
  <c r="G587" i="1"/>
  <c r="H587" i="1"/>
  <c r="F421" i="4"/>
  <c r="D420" i="4"/>
  <c r="C415" i="1"/>
  <c r="E68" i="5"/>
  <c r="G299" i="9"/>
  <c r="E299" i="9" s="1"/>
  <c r="D141" i="6"/>
  <c r="F5" i="6"/>
  <c r="H24" i="3"/>
  <c r="C1299" i="1"/>
  <c r="G291" i="9"/>
  <c r="E291" i="9" s="1"/>
  <c r="B291" i="9" s="1"/>
  <c r="F190" i="5"/>
  <c r="C1167" i="1"/>
  <c r="F87" i="5"/>
  <c r="D68" i="5"/>
  <c r="C1065" i="1"/>
  <c r="G46" i="1"/>
  <c r="H46" i="1"/>
  <c r="K1432" i="9"/>
  <c r="G295" i="9"/>
  <c r="E295" i="9" s="1"/>
  <c r="B295" i="9" s="1"/>
  <c r="I34" i="3"/>
  <c r="C1517" i="1"/>
  <c r="F89" i="6"/>
  <c r="C1383" i="1"/>
  <c r="D1435" i="1"/>
  <c r="I28" i="3"/>
  <c r="E350" i="4"/>
  <c r="F350" i="4" s="1"/>
  <c r="D346" i="1"/>
  <c r="F484" i="4"/>
  <c r="C478" i="1"/>
  <c r="F176" i="5"/>
  <c r="H22" i="3"/>
  <c r="C1153" i="1"/>
  <c r="F567" i="4"/>
  <c r="C561" i="1"/>
  <c r="F396" i="4"/>
  <c r="C391" i="1"/>
  <c r="F644" i="4"/>
  <c r="C638" i="1"/>
  <c r="E20" i="9"/>
  <c r="F7" i="4"/>
  <c r="C3" i="1"/>
  <c r="D6" i="4"/>
  <c r="D636" i="4"/>
  <c r="F528" i="4"/>
  <c r="C522" i="1"/>
  <c r="F224" i="4"/>
  <c r="C220" i="1"/>
  <c r="F643" i="4"/>
  <c r="C637" i="1"/>
  <c r="F258" i="5"/>
  <c r="C1235" i="1"/>
  <c r="G1124" i="1"/>
  <c r="H1124" i="1"/>
  <c r="D408" i="4"/>
  <c r="C345" i="1"/>
  <c r="F196" i="4"/>
  <c r="C192" i="1"/>
  <c r="F163" i="4"/>
  <c r="C159" i="1"/>
  <c r="E151" i="4"/>
  <c r="F472" i="4"/>
  <c r="C466" i="1"/>
  <c r="F459" i="4"/>
  <c r="C453" i="1"/>
  <c r="F311" i="4"/>
  <c r="C306" i="1"/>
  <c r="E175" i="5"/>
  <c r="D1152" i="1" s="1"/>
  <c r="I22" i="3"/>
  <c r="D1153" i="1"/>
  <c r="F625" i="4"/>
  <c r="C619" i="1"/>
  <c r="F515" i="4"/>
  <c r="C509" i="1"/>
  <c r="E528" i="4"/>
  <c r="G248" i="1"/>
  <c r="H248" i="1"/>
  <c r="G78" i="1"/>
  <c r="H78" i="1"/>
  <c r="F106" i="4"/>
  <c r="C102" i="1"/>
  <c r="E6" i="4"/>
  <c r="H29" i="3" l="1"/>
  <c r="C1436" i="1"/>
  <c r="G297" i="9"/>
  <c r="E297" i="9" s="1"/>
  <c r="H1453" i="1"/>
  <c r="G1453" i="1"/>
  <c r="D985" i="1"/>
  <c r="G985" i="1" s="1"/>
  <c r="I20" i="3"/>
  <c r="F151" i="4"/>
  <c r="H1222" i="1"/>
  <c r="G1222" i="1"/>
  <c r="C147" i="1"/>
  <c r="D289" i="4"/>
  <c r="E412" i="4"/>
  <c r="D2" i="1"/>
  <c r="I16" i="3"/>
  <c r="G159" i="1"/>
  <c r="H159" i="1"/>
  <c r="G391" i="1"/>
  <c r="H391" i="1"/>
  <c r="G1153" i="1"/>
  <c r="H1153" i="1"/>
  <c r="G478" i="1"/>
  <c r="H478" i="1"/>
  <c r="H1517" i="1"/>
  <c r="G1517" i="1"/>
  <c r="H11" i="3"/>
  <c r="G1299" i="1"/>
  <c r="H1299" i="1"/>
  <c r="E298" i="9"/>
  <c r="B299" i="9"/>
  <c r="F237" i="5"/>
  <c r="H23" i="3"/>
  <c r="C1214" i="1"/>
  <c r="F407" i="4"/>
  <c r="C402" i="1"/>
  <c r="G102" i="1"/>
  <c r="H102" i="1"/>
  <c r="G453" i="1"/>
  <c r="H453" i="1"/>
  <c r="G466" i="1"/>
  <c r="H466" i="1"/>
  <c r="G1235" i="1"/>
  <c r="H1235" i="1"/>
  <c r="G220" i="1"/>
  <c r="H220" i="1"/>
  <c r="F636" i="4"/>
  <c r="C630" i="1"/>
  <c r="B20" i="9"/>
  <c r="E19" i="9"/>
  <c r="G1167" i="1"/>
  <c r="H1167" i="1"/>
  <c r="D1046" i="1"/>
  <c r="I21" i="3"/>
  <c r="E6" i="5"/>
  <c r="G509" i="1"/>
  <c r="H509" i="1"/>
  <c r="G619" i="1"/>
  <c r="H619" i="1"/>
  <c r="G192" i="1"/>
  <c r="H192" i="1"/>
  <c r="F408" i="4"/>
  <c r="C403" i="1"/>
  <c r="D412" i="4"/>
  <c r="F6" i="4"/>
  <c r="D290" i="4"/>
  <c r="H16" i="3"/>
  <c r="C2" i="1"/>
  <c r="G638" i="1"/>
  <c r="H638" i="1"/>
  <c r="G561" i="1"/>
  <c r="H561" i="1"/>
  <c r="F175" i="5"/>
  <c r="C1152" i="1"/>
  <c r="G346" i="1"/>
  <c r="H346" i="1"/>
  <c r="G1383" i="1"/>
  <c r="H1383" i="1"/>
  <c r="G1065" i="1"/>
  <c r="H1065" i="1"/>
  <c r="G415" i="1"/>
  <c r="H415" i="1"/>
  <c r="D291" i="4"/>
  <c r="E636" i="4"/>
  <c r="D630" i="1" s="1"/>
  <c r="D522" i="1"/>
  <c r="G522" i="1" s="1"/>
  <c r="E635" i="4"/>
  <c r="D629" i="1" s="1"/>
  <c r="G306" i="1"/>
  <c r="H306" i="1"/>
  <c r="E289" i="4"/>
  <c r="I17" i="3"/>
  <c r="D147" i="1"/>
  <c r="G147" i="1" s="1"/>
  <c r="G637" i="1"/>
  <c r="H637" i="1"/>
  <c r="H522" i="1"/>
  <c r="G3" i="1"/>
  <c r="H3" i="1"/>
  <c r="E408" i="4"/>
  <c r="D403" i="1" s="1"/>
  <c r="D345" i="1"/>
  <c r="G345" i="1" s="1"/>
  <c r="E407" i="4"/>
  <c r="D402" i="1" s="1"/>
  <c r="F68" i="5"/>
  <c r="H21" i="3"/>
  <c r="C1046" i="1"/>
  <c r="D6" i="5"/>
  <c r="F141" i="6"/>
  <c r="H28" i="3"/>
  <c r="C1435" i="1"/>
  <c r="H9" i="3" s="1"/>
  <c r="D635" i="4"/>
  <c r="F420" i="4"/>
  <c r="C414" i="1"/>
  <c r="G1215" i="1"/>
  <c r="H1215" i="1"/>
  <c r="G293" i="1"/>
  <c r="H293" i="1"/>
  <c r="E293" i="9"/>
  <c r="H1436" i="1" l="1"/>
  <c r="G1436" i="1"/>
  <c r="E296" i="9"/>
  <c r="I10" i="3" s="1"/>
  <c r="B297" i="9"/>
  <c r="H985" i="1"/>
  <c r="F289" i="4"/>
  <c r="C285" i="1"/>
  <c r="D413" i="4"/>
  <c r="C408" i="1" s="1"/>
  <c r="K3" i="9"/>
  <c r="I9" i="3"/>
  <c r="G1214" i="1"/>
  <c r="H1214" i="1"/>
  <c r="H147" i="1"/>
  <c r="G414" i="1"/>
  <c r="H414" i="1"/>
  <c r="D640" i="4"/>
  <c r="H345" i="1"/>
  <c r="F635" i="4"/>
  <c r="C629" i="1"/>
  <c r="G1046" i="1"/>
  <c r="H1046" i="1"/>
  <c r="E413" i="4"/>
  <c r="E414" i="4" s="1"/>
  <c r="D409" i="1" s="1"/>
  <c r="E291" i="4"/>
  <c r="D287" i="1" s="1"/>
  <c r="D285" i="1"/>
  <c r="H285" i="1" s="1"/>
  <c r="G2" i="1"/>
  <c r="H2" i="1"/>
  <c r="D639" i="4"/>
  <c r="F412" i="4"/>
  <c r="C407" i="1"/>
  <c r="G630" i="1"/>
  <c r="H630" i="1"/>
  <c r="G402" i="1"/>
  <c r="H402" i="1"/>
  <c r="F291" i="4"/>
  <c r="C287" i="1"/>
  <c r="G403" i="1"/>
  <c r="H403" i="1"/>
  <c r="H276" i="9"/>
  <c r="D984" i="1"/>
  <c r="E639" i="4"/>
  <c r="D407" i="1"/>
  <c r="G282" i="9"/>
  <c r="E282" i="9" s="1"/>
  <c r="B282" i="9" s="1"/>
  <c r="G276" i="9"/>
  <c r="F6" i="5"/>
  <c r="C984" i="1"/>
  <c r="G1435" i="1"/>
  <c r="H1435" i="1"/>
  <c r="G1152" i="1"/>
  <c r="H1152" i="1"/>
  <c r="C286" i="1"/>
  <c r="N3" i="9"/>
  <c r="I11" i="3"/>
  <c r="E290" i="4"/>
  <c r="D286" i="1" s="1"/>
  <c r="E276" i="9" l="1"/>
  <c r="E275" i="9" s="1"/>
  <c r="F290" i="4"/>
  <c r="D414" i="4"/>
  <c r="C409" i="1" s="1"/>
  <c r="F413" i="4"/>
  <c r="D415" i="4"/>
  <c r="G287" i="1"/>
  <c r="H287" i="1"/>
  <c r="F414" i="4"/>
  <c r="D641" i="4"/>
  <c r="F639" i="4"/>
  <c r="C633" i="1"/>
  <c r="G285" i="1"/>
  <c r="G407" i="1"/>
  <c r="H407" i="1"/>
  <c r="D642" i="4"/>
  <c r="C634" i="1"/>
  <c r="G286" i="1"/>
  <c r="H286" i="1"/>
  <c r="D633" i="1"/>
  <c r="E640" i="4"/>
  <c r="E641" i="4" s="1"/>
  <c r="E415" i="4"/>
  <c r="D410" i="1" s="1"/>
  <c r="D408" i="1"/>
  <c r="H408" i="1" s="1"/>
  <c r="G408" i="1"/>
  <c r="G629" i="1"/>
  <c r="H629" i="1"/>
  <c r="G984" i="1"/>
  <c r="H8" i="3"/>
  <c r="H984" i="1"/>
  <c r="F415" i="4"/>
  <c r="C410" i="1"/>
  <c r="B276" i="9" l="1"/>
  <c r="F640" i="4"/>
  <c r="M3" i="9"/>
  <c r="I8" i="3"/>
  <c r="E642" i="4"/>
  <c r="E645" i="4" s="1"/>
  <c r="D634" i="1"/>
  <c r="G634" i="1" s="1"/>
  <c r="F642" i="4"/>
  <c r="D646" i="4"/>
  <c r="C636" i="1"/>
  <c r="G409" i="1"/>
  <c r="H409" i="1"/>
  <c r="G410" i="1"/>
  <c r="H410" i="1"/>
  <c r="G633" i="1"/>
  <c r="H633" i="1"/>
  <c r="D635" i="1"/>
  <c r="H634" i="1"/>
  <c r="F641" i="4"/>
  <c r="D645" i="4"/>
  <c r="C635" i="1"/>
  <c r="F646" i="4" l="1"/>
  <c r="H19" i="3"/>
  <c r="C640" i="1"/>
  <c r="G635" i="1"/>
  <c r="H635" i="1"/>
  <c r="F645" i="4"/>
  <c r="H18" i="3"/>
  <c r="C639" i="1"/>
  <c r="I18" i="3"/>
  <c r="D639" i="1"/>
  <c r="E646" i="4"/>
  <c r="D636" i="1"/>
  <c r="H636" i="1" s="1"/>
  <c r="G636" i="1" l="1"/>
  <c r="D640" i="1"/>
  <c r="H640" i="1" s="1"/>
  <c r="I19" i="3"/>
  <c r="G639" i="1"/>
  <c r="H639" i="1"/>
  <c r="H7" i="3"/>
  <c r="G640" i="1" l="1"/>
  <c r="J3" i="9"/>
  <c r="I7" i="3"/>
  <c r="M272" i="9" l="1"/>
  <c r="L272" i="9"/>
  <c r="H18" i="9"/>
  <c r="G18" i="9"/>
  <c r="H15" i="9"/>
  <c r="G17" i="9"/>
  <c r="J10" i="9"/>
  <c r="I7" i="9"/>
  <c r="K5" i="9"/>
  <c r="L16" i="9"/>
  <c r="I11" i="9"/>
  <c r="K9" i="9"/>
  <c r="J6" i="9"/>
  <c r="J17" i="9"/>
  <c r="I13" i="9"/>
  <c r="J8" i="9"/>
  <c r="J5" i="9"/>
  <c r="L15" i="9"/>
  <c r="H16" i="9"/>
  <c r="J12" i="9"/>
  <c r="K7" i="9"/>
  <c r="I8" i="9"/>
  <c r="K11" i="9"/>
  <c r="I5" i="9"/>
  <c r="I12" i="9"/>
  <c r="J7" i="9"/>
  <c r="K8" i="9"/>
  <c r="I6" i="9"/>
  <c r="M16" i="9"/>
  <c r="M15" i="9"/>
  <c r="J9" i="9"/>
  <c r="G16" i="9"/>
  <c r="I17" i="9"/>
  <c r="G15" i="9"/>
  <c r="I9" i="9"/>
  <c r="J11" i="9"/>
  <c r="K6" i="9"/>
  <c r="H17" i="9"/>
  <c r="K10" i="9"/>
  <c r="K13" i="9"/>
  <c r="J13" i="9"/>
  <c r="K12" i="9"/>
  <c r="E18" i="9" l="1"/>
  <c r="B18" i="9" s="1"/>
  <c r="E16" i="9"/>
  <c r="E9" i="9"/>
  <c r="B9" i="9" s="1"/>
  <c r="E15" i="9"/>
  <c r="E8" i="9"/>
  <c r="B8" i="9" s="1"/>
  <c r="F16" i="9"/>
  <c r="F272" i="9"/>
  <c r="B272" i="9" s="1"/>
  <c r="E6" i="9"/>
  <c r="B6" i="9" s="1"/>
  <c r="E5" i="9"/>
  <c r="E7" i="9"/>
  <c r="B7" i="9" s="1"/>
  <c r="E12" i="9"/>
  <c r="B12" i="9" s="1"/>
  <c r="E13" i="9"/>
  <c r="B13" i="9" s="1"/>
  <c r="E11" i="9"/>
  <c r="B11" i="9" s="1"/>
  <c r="E10" i="9"/>
  <c r="B10" i="9" s="1"/>
  <c r="F15" i="9"/>
  <c r="E17" i="9"/>
  <c r="B17" i="9" s="1"/>
  <c r="F19" i="9" l="1"/>
  <c r="B16" i="9"/>
  <c r="F14" i="9"/>
  <c r="E14" i="9"/>
  <c r="E4" i="9"/>
  <c r="B5" i="9"/>
  <c r="B15" i="9"/>
  <c r="F3" i="9" l="1"/>
  <c r="E3" i="9"/>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<sst xmlns="http://schemas.openxmlformats.org/spreadsheetml/2006/main" count="4313" uniqueCount="3394">
  <si>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</si>
  <si>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</si>
  <si>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</si>
  <si>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</si>
  <si>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</si>
  <si>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</si>
  <si>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</si>
  <si>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</si>
  <si>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</si>
  <si>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</si>
  <si>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</si>
  <si>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</si>
  <si>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</si>
  <si>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</si>
  <si>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</si>
  <si>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</si>
  <si>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</si>
  <si>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</si>
  <si>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</si>
  <si>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</si>
  <si>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</si>
  <si>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</si>
  <si>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</si>
  <si>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</si>
  <si>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</si>
  <si>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</si>
  <si>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</si>
  <si>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</si>
  <si>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</si>
  <si>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</si>
  <si>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</si>
  <si>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JAVNA USTANOVA ZA UPRAVLJANJE SPORTSKIM OBJEKTIMA SPORTSKI OBJEKTI TROGIR</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</si>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</sst>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1672169</v>
      </c>
      <c r="D2" s="6">
        <f>'PR-RAS'!E6</f>
        <v>2533792.73</v>
      </c>
      <c r="E2" s="6">
        <v>0</v>
      </c>
      <c r="F2" s="6">
        <v>0</v>
      </c>
      <c r="G2" s="7">
        <f t="shared" ref="G2:G264" si="0">(B2/1000)*(C2*1+D2*2)</f>
        <v>6739.7544600000001</v>
      </c>
      <c r="H2" s="7">
        <f t="shared" ref="H2:H264" si="1">ABS(C2-ROUND(C2,0))+ABS(D2-ROUND(D2,0))</f>
        <v>0.27000000001862645</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0.08</v>
      </c>
      <c r="E78" s="1">
        <v>0</v>
      </c>
      <c r="F78" s="1">
        <v>0</v>
      </c>
      <c r="G78" s="2">
        <f t="shared" si="0"/>
        <v>1.2319999999999999E-2</v>
      </c>
      <c r="H78" s="2">
        <f t="shared" si="1"/>
        <v>0.08</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0.08</v>
      </c>
      <c r="E79" s="1">
        <v>0</v>
      </c>
      <c r="F79" s="1">
        <v>0</v>
      </c>
      <c r="G79" s="2">
        <f t="shared" si="0"/>
        <v>1.248E-2</v>
      </c>
      <c r="H79" s="2">
        <f t="shared" si="1"/>
        <v>0.08</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0.08</v>
      </c>
      <c r="E81" s="1">
        <v>0</v>
      </c>
      <c r="F81" s="1">
        <v>0</v>
      </c>
      <c r="G81" s="2">
        <f t="shared" si="0"/>
        <v>1.2800000000000001E-2</v>
      </c>
      <c r="H81" s="2">
        <f t="shared" si="1"/>
        <v>0.08</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4880</v>
      </c>
      <c r="D102" s="1">
        <f>'PR-RAS'!E106</f>
        <v>3467.5</v>
      </c>
      <c r="E102" s="1">
        <v>0</v>
      </c>
      <c r="F102" s="1">
        <v>0</v>
      </c>
      <c r="G102" s="2">
        <f t="shared" si="0"/>
        <v>1193.3150000000001</v>
      </c>
      <c r="H102" s="2">
        <f t="shared" si="1"/>
        <v>0.5</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4880</v>
      </c>
      <c r="D108" s="1">
        <f>'PR-RAS'!E112</f>
        <v>3467.5</v>
      </c>
      <c r="E108" s="1">
        <v>0</v>
      </c>
      <c r="F108" s="1">
        <v>0</v>
      </c>
      <c r="G108" s="2">
        <f t="shared" si="0"/>
        <v>1264.2049999999999</v>
      </c>
      <c r="H108" s="2">
        <f t="shared" si="1"/>
        <v>0.5</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4880</v>
      </c>
      <c r="D113" s="1">
        <f>'PR-RAS'!E117</f>
        <v>3467.5</v>
      </c>
      <c r="E113" s="1">
        <v>0</v>
      </c>
      <c r="F113" s="1">
        <v>0</v>
      </c>
      <c r="G113" s="2">
        <f t="shared" si="0"/>
        <v>1323.28</v>
      </c>
      <c r="H113" s="2">
        <f t="shared" si="1"/>
        <v>0.5</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230174</v>
      </c>
      <c r="D120" s="1">
        <f>'PR-RAS'!E124</f>
        <v>391715</v>
      </c>
      <c r="E120" s="1">
        <v>0</v>
      </c>
      <c r="F120" s="1">
        <v>0</v>
      </c>
      <c r="G120" s="2">
        <f t="shared" si="0"/>
        <v>120618.87599999999</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230174</v>
      </c>
      <c r="D121" s="1">
        <f>'PR-RAS'!E125</f>
        <v>391715</v>
      </c>
      <c r="E121" s="1">
        <v>0</v>
      </c>
      <c r="F121" s="1">
        <v>0</v>
      </c>
      <c r="G121" s="2">
        <f t="shared" si="0"/>
        <v>121632.48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230174</v>
      </c>
      <c r="D123" s="1">
        <f>'PR-RAS'!E127</f>
        <v>391715</v>
      </c>
      <c r="E123" s="1">
        <v>0</v>
      </c>
      <c r="F123" s="1">
        <v>0</v>
      </c>
      <c r="G123" s="2">
        <f t="shared" si="0"/>
        <v>123659.68799999999</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1437115</v>
      </c>
      <c r="D129" s="1">
        <f>'PR-RAS'!E133</f>
        <v>2138610.15</v>
      </c>
      <c r="E129" s="1">
        <v>0</v>
      </c>
      <c r="F129" s="1">
        <v>0</v>
      </c>
      <c r="G129" s="2">
        <f t="shared" si="0"/>
        <v>731434.91839999997</v>
      </c>
      <c r="H129" s="2">
        <f t="shared" si="1"/>
        <v>0.14999999990686774</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1437115</v>
      </c>
      <c r="D130" s="1">
        <f>'PR-RAS'!E134</f>
        <v>2138610.15</v>
      </c>
      <c r="E130" s="1">
        <v>0</v>
      </c>
      <c r="F130" s="1">
        <v>0</v>
      </c>
      <c r="G130" s="2">
        <f t="shared" si="0"/>
        <v>737149.2537</v>
      </c>
      <c r="H130" s="2">
        <f t="shared" si="1"/>
        <v>0.14999999990686774</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1163068</v>
      </c>
      <c r="D131" s="1">
        <f>'PR-RAS'!E135</f>
        <v>1634601.36</v>
      </c>
      <c r="E131" s="1">
        <v>0</v>
      </c>
      <c r="F131" s="1">
        <v>0</v>
      </c>
      <c r="G131" s="2">
        <f t="shared" si="0"/>
        <v>576195.19360000012</v>
      </c>
      <c r="H131" s="2">
        <f t="shared" si="1"/>
        <v>0.36000000010244548</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274047</v>
      </c>
      <c r="D132" s="1">
        <f>'PR-RAS'!E136</f>
        <v>504008.79</v>
      </c>
      <c r="E132" s="1">
        <v>0</v>
      </c>
      <c r="F132" s="1">
        <v>0</v>
      </c>
      <c r="G132" s="2">
        <f t="shared" si="0"/>
        <v>167950.45998000001</v>
      </c>
      <c r="H132" s="2">
        <f t="shared" si="1"/>
        <v>0.21000000002095476</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1397075</v>
      </c>
      <c r="D147" s="1">
        <f>'PR-RAS'!E151</f>
        <v>1980963.6800000002</v>
      </c>
      <c r="E147" s="1">
        <v>0</v>
      </c>
      <c r="F147" s="1">
        <v>0</v>
      </c>
      <c r="G147" s="2">
        <f t="shared" si="0"/>
        <v>782414.34456</v>
      </c>
      <c r="H147" s="2">
        <f t="shared" si="1"/>
        <v>0.31999999983236194</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824930</v>
      </c>
      <c r="D148" s="1">
        <f>'PR-RAS'!E152</f>
        <v>953414.31</v>
      </c>
      <c r="E148" s="1">
        <v>0</v>
      </c>
      <c r="F148" s="1">
        <v>0</v>
      </c>
      <c r="G148" s="2">
        <f t="shared" si="0"/>
        <v>401568.51714000001</v>
      </c>
      <c r="H148" s="2">
        <f t="shared" si="1"/>
        <v>0.31000000005587935</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684318</v>
      </c>
      <c r="D149" s="1">
        <f>'PR-RAS'!E153</f>
        <v>776726.04</v>
      </c>
      <c r="E149" s="1">
        <v>0</v>
      </c>
      <c r="F149" s="1">
        <v>0</v>
      </c>
      <c r="G149" s="2">
        <f t="shared" si="0"/>
        <v>331189.97184000001</v>
      </c>
      <c r="H149" s="2">
        <f t="shared" si="1"/>
        <v>4.0000000037252903E-2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684318</v>
      </c>
      <c r="D150" s="1">
        <f>'PR-RAS'!E154</f>
        <v>744326.04</v>
      </c>
      <c r="E150" s="1">
        <v>0</v>
      </c>
      <c r="F150" s="1">
        <v>0</v>
      </c>
      <c r="G150" s="2">
        <f t="shared" si="0"/>
        <v>323772.54191999999</v>
      </c>
      <c r="H150" s="2">
        <f t="shared" si="1"/>
        <v>4.0000000037252903E-2</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32400</v>
      </c>
      <c r="E151" s="1">
        <v>0</v>
      </c>
      <c r="F151" s="1">
        <v>0</v>
      </c>
      <c r="G151" s="2">
        <f t="shared" si="0"/>
        <v>9720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27700</v>
      </c>
      <c r="D154" s="1">
        <f>'PR-RAS'!E158</f>
        <v>53874.49</v>
      </c>
      <c r="E154" s="1">
        <v>0</v>
      </c>
      <c r="F154" s="1">
        <v>0</v>
      </c>
      <c r="G154" s="2">
        <f t="shared" si="0"/>
        <v>20723.693939999997</v>
      </c>
      <c r="H154" s="2">
        <f t="shared" si="1"/>
        <v>0.48999999999796273</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112912</v>
      </c>
      <c r="D155" s="1">
        <f>'PR-RAS'!E159</f>
        <v>122813.78</v>
      </c>
      <c r="E155" s="1">
        <v>0</v>
      </c>
      <c r="F155" s="1">
        <v>0</v>
      </c>
      <c r="G155" s="2">
        <f t="shared" si="0"/>
        <v>55215.092239999998</v>
      </c>
      <c r="H155" s="2">
        <f t="shared" si="1"/>
        <v>0.22000000000116415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112912</v>
      </c>
      <c r="D157" s="1">
        <f>'PR-RAS'!E161</f>
        <v>122813.78</v>
      </c>
      <c r="E157" s="1">
        <v>0</v>
      </c>
      <c r="F157" s="1">
        <v>0</v>
      </c>
      <c r="G157" s="2">
        <f t="shared" si="0"/>
        <v>55932.17136</v>
      </c>
      <c r="H157" s="2">
        <f t="shared" si="1"/>
        <v>0.22000000000116415</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564139</v>
      </c>
      <c r="D159" s="1">
        <f>'PR-RAS'!E163</f>
        <v>1016913.28</v>
      </c>
      <c r="E159" s="1">
        <v>0</v>
      </c>
      <c r="F159" s="1">
        <v>0</v>
      </c>
      <c r="G159" s="2">
        <f t="shared" si="0"/>
        <v>410478.55848000001</v>
      </c>
      <c r="H159" s="2">
        <f t="shared" si="1"/>
        <v>0.28000000002793968</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6703</v>
      </c>
      <c r="D160" s="1">
        <f>'PR-RAS'!E164</f>
        <v>18572.98</v>
      </c>
      <c r="E160" s="1">
        <v>0</v>
      </c>
      <c r="F160" s="1">
        <v>0</v>
      </c>
      <c r="G160" s="2">
        <f t="shared" si="0"/>
        <v>6971.9846399999997</v>
      </c>
      <c r="H160" s="2">
        <f t="shared" si="1"/>
        <v>2.0000000000436557E-2</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2439.2600000000002</v>
      </c>
      <c r="E161" s="1">
        <v>0</v>
      </c>
      <c r="F161" s="1">
        <v>0</v>
      </c>
      <c r="G161" s="2">
        <f t="shared" si="0"/>
        <v>780.56320000000005</v>
      </c>
      <c r="H161" s="2">
        <f t="shared" si="1"/>
        <v>0.26000000000021828</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3528</v>
      </c>
      <c r="D162" s="1">
        <f>'PR-RAS'!E166</f>
        <v>6832</v>
      </c>
      <c r="E162" s="1">
        <v>0</v>
      </c>
      <c r="F162" s="1">
        <v>0</v>
      </c>
      <c r="G162" s="2">
        <f t="shared" si="0"/>
        <v>2767.9120000000003</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3175</v>
      </c>
      <c r="D163" s="1">
        <f>'PR-RAS'!E167</f>
        <v>9301.7199999999993</v>
      </c>
      <c r="E163" s="1">
        <v>0</v>
      </c>
      <c r="F163" s="1">
        <v>0</v>
      </c>
      <c r="G163" s="2">
        <f t="shared" si="0"/>
        <v>3528.1072799999997</v>
      </c>
      <c r="H163" s="2">
        <f t="shared" si="1"/>
        <v>0.28000000000065484</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210808</v>
      </c>
      <c r="D165" s="1">
        <f>'PR-RAS'!E169</f>
        <v>154588.97999999998</v>
      </c>
      <c r="E165" s="1">
        <v>0</v>
      </c>
      <c r="F165" s="1">
        <v>0</v>
      </c>
      <c r="G165" s="2">
        <f t="shared" si="0"/>
        <v>85277.697440000004</v>
      </c>
      <c r="H165" s="2">
        <f t="shared" si="1"/>
        <v>2.0000000018626451E-2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33959</v>
      </c>
      <c r="D166" s="1">
        <f>'PR-RAS'!E170</f>
        <v>39279.410000000003</v>
      </c>
      <c r="E166" s="1">
        <v>0</v>
      </c>
      <c r="F166" s="1">
        <v>0</v>
      </c>
      <c r="G166" s="2">
        <f t="shared" si="0"/>
        <v>18565.440300000002</v>
      </c>
      <c r="H166" s="2">
        <f t="shared" si="1"/>
        <v>0.41000000000349246</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155193</v>
      </c>
      <c r="D168" s="1">
        <f>'PR-RAS'!E172</f>
        <v>73768.98</v>
      </c>
      <c r="E168" s="1">
        <v>0</v>
      </c>
      <c r="F168" s="1">
        <v>0</v>
      </c>
      <c r="G168" s="2">
        <f t="shared" si="0"/>
        <v>50556.070319999999</v>
      </c>
      <c r="H168" s="2">
        <f t="shared" si="1"/>
        <v>2.0000000004074536E-2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21126</v>
      </c>
      <c r="D169" s="1">
        <f>'PR-RAS'!E173</f>
        <v>32220.79</v>
      </c>
      <c r="E169" s="1">
        <v>0</v>
      </c>
      <c r="F169" s="1">
        <v>0</v>
      </c>
      <c r="G169" s="2">
        <f t="shared" si="0"/>
        <v>14375.353440000001</v>
      </c>
      <c r="H169" s="2">
        <f t="shared" si="1"/>
        <v>0.20999999999912689</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530</v>
      </c>
      <c r="D170" s="1">
        <f>'PR-RAS'!E174</f>
        <v>9319.7999999999993</v>
      </c>
      <c r="E170" s="1">
        <v>0</v>
      </c>
      <c r="F170" s="1">
        <v>0</v>
      </c>
      <c r="G170" s="2">
        <f t="shared" si="0"/>
        <v>3239.6624000000002</v>
      </c>
      <c r="H170" s="2">
        <f t="shared" si="1"/>
        <v>0.2000000000007276</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312382</v>
      </c>
      <c r="D173" s="1">
        <f>'PR-RAS'!E177</f>
        <v>807512.04</v>
      </c>
      <c r="E173" s="1">
        <v>0</v>
      </c>
      <c r="F173" s="1">
        <v>0</v>
      </c>
      <c r="G173" s="2">
        <f t="shared" si="0"/>
        <v>331513.84576</v>
      </c>
      <c r="H173" s="2">
        <f t="shared" si="1"/>
        <v>4.0000000037252903E-2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3987</v>
      </c>
      <c r="D174" s="1">
        <f>'PR-RAS'!E178</f>
        <v>3444</v>
      </c>
      <c r="E174" s="1">
        <v>0</v>
      </c>
      <c r="F174" s="1">
        <v>0</v>
      </c>
      <c r="G174" s="2">
        <f t="shared" si="0"/>
        <v>1881.3749999999998</v>
      </c>
      <c r="H174" s="2">
        <f t="shared" si="1"/>
        <v>0</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239329</v>
      </c>
      <c r="D175" s="1">
        <f>'PR-RAS'!E179</f>
        <v>723497.88</v>
      </c>
      <c r="E175" s="1">
        <v>0</v>
      </c>
      <c r="F175" s="1">
        <v>0</v>
      </c>
      <c r="G175" s="2">
        <f t="shared" si="0"/>
        <v>293420.50824</v>
      </c>
      <c r="H175" s="2">
        <f t="shared" si="1"/>
        <v>0.11999999999534339</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27441</v>
      </c>
      <c r="D177" s="1">
        <f>'PR-RAS'!E181</f>
        <v>30416.65</v>
      </c>
      <c r="E177" s="1">
        <v>0</v>
      </c>
      <c r="F177" s="1">
        <v>0</v>
      </c>
      <c r="G177" s="2">
        <f t="shared" si="0"/>
        <v>15536.2768</v>
      </c>
      <c r="H177" s="2">
        <f t="shared" si="1"/>
        <v>0.34999999999854481</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0</v>
      </c>
      <c r="D179" s="1">
        <f>'PR-RAS'!E183</f>
        <v>4950</v>
      </c>
      <c r="E179" s="1">
        <v>0</v>
      </c>
      <c r="F179" s="1">
        <v>0</v>
      </c>
      <c r="G179" s="2">
        <f t="shared" si="0"/>
        <v>1762.1999999999998</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41625</v>
      </c>
      <c r="D180" s="1">
        <f>'PR-RAS'!E184</f>
        <v>45203.51</v>
      </c>
      <c r="E180" s="1">
        <v>0</v>
      </c>
      <c r="F180" s="1">
        <v>0</v>
      </c>
      <c r="G180" s="2">
        <f t="shared" si="0"/>
        <v>23633.731580000003</v>
      </c>
      <c r="H180" s="2">
        <f t="shared" si="1"/>
        <v>0.48999999999796273</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0</v>
      </c>
      <c r="D181" s="1">
        <f>'PR-RAS'!E185</f>
        <v>0</v>
      </c>
      <c r="E181" s="1">
        <v>0</v>
      </c>
      <c r="F181" s="1">
        <v>0</v>
      </c>
      <c r="G181" s="2">
        <f t="shared" si="0"/>
        <v>0</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34246</v>
      </c>
      <c r="D184" s="1">
        <f>'PR-RAS'!E188</f>
        <v>36239.279999999999</v>
      </c>
      <c r="E184" s="1">
        <v>0</v>
      </c>
      <c r="F184" s="1">
        <v>0</v>
      </c>
      <c r="G184" s="2">
        <f t="shared" si="0"/>
        <v>19530.59448</v>
      </c>
      <c r="H184" s="2">
        <f t="shared" si="1"/>
        <v>0.27999999999883585</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6719</v>
      </c>
      <c r="D185" s="1">
        <f>'PR-RAS'!E189</f>
        <v>8958.24</v>
      </c>
      <c r="E185" s="1">
        <v>0</v>
      </c>
      <c r="F185" s="1">
        <v>0</v>
      </c>
      <c r="G185" s="2">
        <f t="shared" si="0"/>
        <v>4532.92832</v>
      </c>
      <c r="H185" s="2">
        <f t="shared" si="1"/>
        <v>0.23999999999978172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12547</v>
      </c>
      <c r="D186" s="1">
        <f>'PR-RAS'!E190</f>
        <v>13887.17</v>
      </c>
      <c r="E186" s="1">
        <v>0</v>
      </c>
      <c r="F186" s="1">
        <v>0</v>
      </c>
      <c r="G186" s="2">
        <f t="shared" si="0"/>
        <v>7459.4478999999992</v>
      </c>
      <c r="H186" s="2">
        <f t="shared" si="1"/>
        <v>0.17000000000007276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14980</v>
      </c>
      <c r="D191" s="1">
        <f>'PR-RAS'!E195</f>
        <v>13393.87</v>
      </c>
      <c r="E191" s="1">
        <v>0</v>
      </c>
      <c r="F191" s="1">
        <v>0</v>
      </c>
      <c r="G191" s="2">
        <f t="shared" si="0"/>
        <v>7935.8706000000011</v>
      </c>
      <c r="H191" s="2">
        <f t="shared" si="1"/>
        <v>0.12999999999919964</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8006</v>
      </c>
      <c r="D192" s="1">
        <f>'PR-RAS'!E196</f>
        <v>10636.09</v>
      </c>
      <c r="E192" s="1">
        <v>0</v>
      </c>
      <c r="F192" s="1">
        <v>0</v>
      </c>
      <c r="G192" s="2">
        <f t="shared" si="0"/>
        <v>5592.13238</v>
      </c>
      <c r="H192" s="2">
        <f t="shared" si="1"/>
        <v>9.0000000000145519E-2</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8006</v>
      </c>
      <c r="D206" s="1">
        <f>'PR-RAS'!E210</f>
        <v>10636.09</v>
      </c>
      <c r="E206" s="1">
        <v>0</v>
      </c>
      <c r="F206" s="1">
        <v>0</v>
      </c>
      <c r="G206" s="2">
        <f t="shared" si="0"/>
        <v>6002.0268999999998</v>
      </c>
      <c r="H206" s="2">
        <f t="shared" si="1"/>
        <v>9.0000000000145519E-2</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8006</v>
      </c>
      <c r="D207" s="1">
        <f>'PR-RAS'!E211</f>
        <v>10636.09</v>
      </c>
      <c r="E207" s="1">
        <v>0</v>
      </c>
      <c r="F207" s="1">
        <v>0</v>
      </c>
      <c r="G207" s="2">
        <f t="shared" si="0"/>
        <v>6031.3050800000001</v>
      </c>
      <c r="H207" s="2">
        <f t="shared" si="1"/>
        <v>9.0000000000145519E-2</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1397075</v>
      </c>
      <c r="D285" s="1">
        <f>'PR-RAS'!E289</f>
        <v>1980963.6800000002</v>
      </c>
      <c r="E285" s="1">
        <v>0</v>
      </c>
      <c r="F285" s="1">
        <v>0</v>
      </c>
      <c r="G285" s="2">
        <f t="shared" si="8"/>
        <v>1521956.6702399999</v>
      </c>
      <c r="H285" s="2">
        <f t="shared" si="9"/>
        <v>0.31999999983236194</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275094</v>
      </c>
      <c r="D286" s="1">
        <f>'PR-RAS'!E290</f>
        <v>552829.04999999981</v>
      </c>
      <c r="E286" s="1">
        <v>0</v>
      </c>
      <c r="F286" s="1">
        <v>0</v>
      </c>
      <c r="G286" s="2">
        <f t="shared" si="8"/>
        <v>393514.34849999985</v>
      </c>
      <c r="H286" s="2">
        <f t="shared" si="9"/>
        <v>4.9999999813735485E-2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45</v>
      </c>
      <c r="D288" s="1">
        <f>'PR-RAS'!E292</f>
        <v>1091.68</v>
      </c>
      <c r="E288" s="1">
        <v>0</v>
      </c>
      <c r="F288" s="1">
        <v>0</v>
      </c>
      <c r="G288" s="2">
        <f t="shared" si="8"/>
        <v>639.53931999999998</v>
      </c>
      <c r="H288" s="2">
        <f t="shared" si="9"/>
        <v>0.31999999999993634</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50458</v>
      </c>
      <c r="D290" s="1">
        <f>'PR-RAS'!E294</f>
        <v>5574.27</v>
      </c>
      <c r="E290" s="1">
        <v>0</v>
      </c>
      <c r="F290" s="1">
        <v>0</v>
      </c>
      <c r="G290" s="2">
        <f t="shared" si="8"/>
        <v>17804.290059999999</v>
      </c>
      <c r="H290" s="2">
        <f t="shared" si="9"/>
        <v>0.27000000000043656</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50458</v>
      </c>
      <c r="D291" s="1">
        <f>'PR-RAS'!E295</f>
        <v>5574.27</v>
      </c>
      <c r="E291" s="1">
        <v>0</v>
      </c>
      <c r="F291" s="1">
        <v>0</v>
      </c>
      <c r="G291" s="2">
        <f t="shared" si="8"/>
        <v>17865.8966</v>
      </c>
      <c r="H291" s="2">
        <f t="shared" si="9"/>
        <v>0.27000000000043656</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274047</v>
      </c>
      <c r="D345" s="1">
        <f>'PR-RAS'!E350</f>
        <v>509007.54000000004</v>
      </c>
      <c r="E345" s="1">
        <v>0</v>
      </c>
      <c r="F345" s="1">
        <v>0</v>
      </c>
      <c r="G345" s="2">
        <f t="shared" si="8"/>
        <v>444469.35551999998</v>
      </c>
      <c r="H345" s="2">
        <f t="shared" si="9"/>
        <v>0.4599999999627471</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117934</v>
      </c>
      <c r="D346" s="1">
        <f>'PR-RAS'!E351</f>
        <v>392762.32</v>
      </c>
      <c r="E346" s="1">
        <v>0</v>
      </c>
      <c r="F346" s="1">
        <v>0</v>
      </c>
      <c r="G346" s="2">
        <f t="shared" si="8"/>
        <v>311693.23079999996</v>
      </c>
      <c r="H346" s="2">
        <f t="shared" si="9"/>
        <v>0.32000000000698492</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117934</v>
      </c>
      <c r="D351" s="1">
        <f>'PR-RAS'!E356</f>
        <v>392762.32</v>
      </c>
      <c r="E351" s="1">
        <v>0</v>
      </c>
      <c r="F351" s="1">
        <v>0</v>
      </c>
      <c r="G351" s="2">
        <f t="shared" si="8"/>
        <v>316210.52399999998</v>
      </c>
      <c r="H351" s="2">
        <f t="shared" si="9"/>
        <v>0.32000000000698492</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117934</v>
      </c>
      <c r="D355" s="1">
        <f>'PR-RAS'!E360</f>
        <v>392762.32</v>
      </c>
      <c r="E355" s="1">
        <v>0</v>
      </c>
      <c r="F355" s="1">
        <v>0</v>
      </c>
      <c r="G355" s="2">
        <f t="shared" si="8"/>
        <v>319824.35855999996</v>
      </c>
      <c r="H355" s="2">
        <f t="shared" si="9"/>
        <v>0.32000000000698492</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156113</v>
      </c>
      <c r="D358" s="1">
        <f>'PR-RAS'!E363</f>
        <v>116245.22</v>
      </c>
      <c r="E358" s="1">
        <v>0</v>
      </c>
      <c r="F358" s="1">
        <v>0</v>
      </c>
      <c r="G358" s="2">
        <f t="shared" si="8"/>
        <v>138731.42807999998</v>
      </c>
      <c r="H358" s="2">
        <f t="shared" si="9"/>
        <v>0.22000000000116415</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156113</v>
      </c>
      <c r="D364" s="1">
        <f>'PR-RAS'!E369</f>
        <v>116245.22</v>
      </c>
      <c r="E364" s="1">
        <v>0</v>
      </c>
      <c r="F364" s="1">
        <v>0</v>
      </c>
      <c r="G364" s="2">
        <f t="shared" si="8"/>
        <v>141063.04871999999</v>
      </c>
      <c r="H364" s="2">
        <f t="shared" si="9"/>
        <v>0.22000000000116415</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2300</v>
      </c>
      <c r="D367" s="1">
        <f>'PR-RAS'!E372</f>
        <v>0</v>
      </c>
      <c r="E367" s="1">
        <v>0</v>
      </c>
      <c r="F367" s="1">
        <v>0</v>
      </c>
      <c r="G367" s="2">
        <f t="shared" si="8"/>
        <v>841.8</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14490</v>
      </c>
      <c r="D370" s="1">
        <f>'PR-RAS'!E375</f>
        <v>0</v>
      </c>
      <c r="E370" s="1">
        <v>0</v>
      </c>
      <c r="F370" s="1">
        <v>0</v>
      </c>
      <c r="G370" s="2">
        <f t="shared" si="8"/>
        <v>5346.8099999999995</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139323</v>
      </c>
      <c r="D371" s="1">
        <f>'PR-RAS'!E376</f>
        <v>116245.22</v>
      </c>
      <c r="E371" s="1">
        <v>0</v>
      </c>
      <c r="F371" s="1">
        <v>0</v>
      </c>
      <c r="G371" s="2">
        <f t="shared" si="8"/>
        <v>137570.97279999999</v>
      </c>
      <c r="H371" s="2">
        <f t="shared" si="9"/>
        <v>0.22000000000116415</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274047</v>
      </c>
      <c r="D403" s="1">
        <f>'PR-RAS'!E408</f>
        <v>509007.54000000004</v>
      </c>
      <c r="E403" s="1">
        <v>0</v>
      </c>
      <c r="F403" s="1">
        <v>0</v>
      </c>
      <c r="G403" s="2">
        <f t="shared" si="8"/>
        <v>519408.95616000006</v>
      </c>
      <c r="H403" s="2">
        <f t="shared" si="9"/>
        <v>0.4599999999627471</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1672169</v>
      </c>
      <c r="D407" s="1">
        <f>'PR-RAS'!E412</f>
        <v>2533792.73</v>
      </c>
      <c r="E407" s="1">
        <v>0</v>
      </c>
      <c r="F407" s="1">
        <v>0</v>
      </c>
      <c r="G407" s="2">
        <f t="shared" si="8"/>
        <v>2736340.3107600003</v>
      </c>
      <c r="H407" s="2">
        <f t="shared" si="9"/>
        <v>0.27000000001862645</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1671122</v>
      </c>
      <c r="D408" s="1">
        <f>'PR-RAS'!E413</f>
        <v>2489971.2200000002</v>
      </c>
      <c r="E408" s="1">
        <v>0</v>
      </c>
      <c r="F408" s="1">
        <v>0</v>
      </c>
      <c r="G408" s="2">
        <f t="shared" si="8"/>
        <v>2706983.2270800001</v>
      </c>
      <c r="H408" s="2">
        <f t="shared" si="9"/>
        <v>0.22000000020489097</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1047</v>
      </c>
      <c r="D409" s="1">
        <f>'PR-RAS'!E414</f>
        <v>43821.509999999776</v>
      </c>
      <c r="E409" s="1">
        <v>0</v>
      </c>
      <c r="F409" s="1">
        <v>0</v>
      </c>
      <c r="G409" s="2">
        <f t="shared" si="8"/>
        <v>36185.528159999812</v>
      </c>
      <c r="H409" s="2">
        <f t="shared" si="9"/>
        <v>0.49000000022351742</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45</v>
      </c>
      <c r="D411" s="1">
        <f>'PR-RAS'!E416</f>
        <v>1091.68</v>
      </c>
      <c r="E411" s="1">
        <v>0</v>
      </c>
      <c r="F411" s="1">
        <v>0</v>
      </c>
      <c r="G411" s="2">
        <f t="shared" si="8"/>
        <v>913.62760000000003</v>
      </c>
      <c r="H411" s="2">
        <f t="shared" si="9"/>
        <v>0.31999999999993634</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50458</v>
      </c>
      <c r="D413" s="1">
        <f>'PR-RAS'!E418</f>
        <v>5574.27</v>
      </c>
      <c r="E413" s="1">
        <v>0</v>
      </c>
      <c r="F413" s="1">
        <v>0</v>
      </c>
      <c r="G413" s="2">
        <f t="shared" si="8"/>
        <v>25381.894479999999</v>
      </c>
      <c r="H413" s="2">
        <f t="shared" si="9"/>
        <v>0.27000000000043656</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1672169</v>
      </c>
      <c r="D633" s="1">
        <f>'PR-RAS'!E639</f>
        <v>2533792.73</v>
      </c>
      <c r="E633" s="1">
        <v>0</v>
      </c>
      <c r="F633" s="1">
        <v>0</v>
      </c>
      <c r="G633" s="2">
        <f t="shared" si="10"/>
        <v>4259524.8187199999</v>
      </c>
      <c r="H633" s="2">
        <f t="shared" si="11"/>
        <v>0.27000000001862645</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1671122</v>
      </c>
      <c r="D634" s="1">
        <f>'PR-RAS'!E640</f>
        <v>2489971.2200000002</v>
      </c>
      <c r="E634" s="1">
        <v>0</v>
      </c>
      <c r="F634" s="1">
        <v>0</v>
      </c>
      <c r="G634" s="2">
        <f t="shared" si="10"/>
        <v>4210123.7905200003</v>
      </c>
      <c r="H634" s="2">
        <f t="shared" si="11"/>
        <v>0.22000000020489097</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1047</v>
      </c>
      <c r="D635" s="1">
        <f>'PR-RAS'!E641</f>
        <v>43821.509999999776</v>
      </c>
      <c r="E635" s="1">
        <v>0</v>
      </c>
      <c r="F635" s="1">
        <v>0</v>
      </c>
      <c r="G635" s="2">
        <f t="shared" si="10"/>
        <v>56229.472679999715</v>
      </c>
      <c r="H635" s="2">
        <f t="shared" si="11"/>
        <v>0.49000000022351742</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45</v>
      </c>
      <c r="D637" s="1">
        <f>'PR-RAS'!E643</f>
        <v>1091.68</v>
      </c>
      <c r="E637" s="1">
        <v>0</v>
      </c>
      <c r="F637" s="1">
        <v>0</v>
      </c>
      <c r="G637" s="2">
        <f t="shared" si="10"/>
        <v>1417.2369600000002</v>
      </c>
      <c r="H637" s="2">
        <f t="shared" si="11"/>
        <v>0.31999999999993634</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1092</v>
      </c>
      <c r="D639" s="1">
        <f>'PR-RAS'!E645</f>
        <v>44913.189999999777</v>
      </c>
      <c r="E639" s="1">
        <v>0</v>
      </c>
      <c r="F639" s="1">
        <v>0</v>
      </c>
      <c r="G639" s="2">
        <f t="shared" si="10"/>
        <v>58005.926439999719</v>
      </c>
      <c r="H639" s="2">
        <f t="shared" si="11"/>
        <v>0.18999999977677362</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75255</v>
      </c>
      <c r="D641" s="1">
        <f>'PR-RAS'!E647</f>
        <v>91728.33</v>
      </c>
      <c r="E641" s="1">
        <v>0</v>
      </c>
      <c r="F641" s="1">
        <v>0</v>
      </c>
      <c r="G641" s="2">
        <f t="shared" si="10"/>
        <v>165575.46240000002</v>
      </c>
      <c r="H641" s="2">
        <f t="shared" si="11"/>
        <v>0.33000000000174623</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3170</v>
      </c>
      <c r="D642" s="1">
        <f>'PR-RAS'!E649</f>
        <v>18587.36</v>
      </c>
      <c r="E642" s="1">
        <v>0</v>
      </c>
      <c r="F642" s="1">
        <v>0</v>
      </c>
      <c r="G642" s="2">
        <f t="shared" si="10"/>
        <v>25860.965520000002</v>
      </c>
      <c r="H642" s="2">
        <f t="shared" si="11"/>
        <v>0.36000000000058208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1712709</v>
      </c>
      <c r="D643" s="1">
        <f>'PR-RAS'!E650</f>
        <v>2553046.0099999998</v>
      </c>
      <c r="E643" s="1">
        <v>0</v>
      </c>
      <c r="F643" s="1">
        <v>0</v>
      </c>
      <c r="G643" s="2">
        <f t="shared" si="10"/>
        <v>4377670.2548399996</v>
      </c>
      <c r="H643" s="2">
        <f t="shared" si="11"/>
        <v>9.9999997764825821E-3</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1697292</v>
      </c>
      <c r="D644" s="1">
        <f>'PR-RAS'!E651</f>
        <v>2409064.6</v>
      </c>
      <c r="E644" s="1">
        <v>0</v>
      </c>
      <c r="F644" s="1">
        <v>0</v>
      </c>
      <c r="G644" s="2">
        <f t="shared" si="10"/>
        <v>4189415.8316000002</v>
      </c>
      <c r="H644" s="2">
        <f t="shared" si="11"/>
        <v>0.39999999990686774</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18587</v>
      </c>
      <c r="D645" s="1">
        <f>'PR-RAS'!E652</f>
        <v>162568.76999999955</v>
      </c>
      <c r="E645" s="1">
        <v>0</v>
      </c>
      <c r="F645" s="1">
        <v>0</v>
      </c>
      <c r="G645" s="2">
        <f t="shared" si="10"/>
        <v>221358.60375999942</v>
      </c>
      <c r="H645" s="2">
        <f t="shared" si="11"/>
        <v>0.23000000044703484</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v>
      </c>
      <c r="D647" s="1">
        <f>'PR-RAS'!E654</f>
        <v>9</v>
      </c>
      <c r="E647" s="1">
        <v>0</v>
      </c>
      <c r="F647" s="1">
        <v>0</v>
      </c>
      <c r="G647" s="2">
        <f t="shared" si="10"/>
        <v>17.442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9</v>
      </c>
      <c r="D649" s="1">
        <f>'PR-RAS'!E656</f>
        <v>9</v>
      </c>
      <c r="E649" s="1">
        <v>0</v>
      </c>
      <c r="F649" s="1">
        <v>0</v>
      </c>
      <c r="G649" s="2">
        <f t="shared" si="10"/>
        <v>17.496000000000002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4880</v>
      </c>
      <c r="D705" s="1">
        <f>'PR-RAS'!E712</f>
        <v>3467.5</v>
      </c>
      <c r="E705" s="1">
        <v>0</v>
      </c>
      <c r="F705" s="1">
        <v>0</v>
      </c>
      <c r="G705" s="2">
        <f t="shared" si="10"/>
        <v>8317.76</v>
      </c>
      <c r="H705" s="2">
        <f t="shared" si="11"/>
        <v>0.5</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30174.49</v>
      </c>
      <c r="E709" s="1">
        <v>0</v>
      </c>
      <c r="F709" s="1">
        <v>0</v>
      </c>
      <c r="G709" s="2">
        <f t="shared" si="10"/>
        <v>42727.077839999998</v>
      </c>
      <c r="H709" s="2">
        <f t="shared" si="11"/>
        <v>0.49000000000160071</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3528</v>
      </c>
      <c r="D711" s="1">
        <f>'PR-RAS'!E718</f>
        <v>6832</v>
      </c>
      <c r="E711" s="1">
        <v>0</v>
      </c>
      <c r="F711" s="1">
        <v>0</v>
      </c>
      <c r="G711" s="2">
        <f t="shared" si="10"/>
        <v>12206.32</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0</v>
      </c>
      <c r="D713" s="1">
        <f>'PR-RAS'!E720</f>
        <v>4950</v>
      </c>
      <c r="E713" s="1">
        <v>0</v>
      </c>
      <c r="F713" s="1">
        <v>0</v>
      </c>
      <c r="G713" s="2">
        <f t="shared" si="10"/>
        <v>7048.7999999999993</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6703.51</v>
      </c>
      <c r="E715" s="1">
        <v>0</v>
      </c>
      <c r="F715" s="1">
        <v>0</v>
      </c>
      <c r="G715" s="2">
        <f t="shared" si="10"/>
        <v>9572.6122799999994</v>
      </c>
      <c r="H715" s="2">
        <f t="shared" si="11"/>
        <v>0.48999999999978172</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6719</v>
      </c>
      <c r="D718" s="1">
        <f>'PR-RAS'!E725</f>
        <v>8958.24</v>
      </c>
      <c r="E718" s="1">
        <v>0</v>
      </c>
      <c r="F718" s="1">
        <v>0</v>
      </c>
      <c r="G718" s="2">
        <f t="shared" si="10"/>
        <v>17663.639159999999</v>
      </c>
      <c r="H718" s="2">
        <f t="shared" si="11"/>
        <v>0.23999999999978172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2000</v>
      </c>
      <c r="E719" s="1">
        <v>0</v>
      </c>
      <c r="F719" s="1">
        <v>0</v>
      </c>
      <c r="G719" s="2">
        <f t="shared" si="10"/>
        <v>2872</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571117</v>
      </c>
      <c r="D984" s="6">
        <f>BILANCA!E6</f>
        <v>706145.46</v>
      </c>
      <c r="E984" s="6">
        <v>0</v>
      </c>
      <c r="F984" s="6">
        <v>0</v>
      </c>
      <c r="G984" s="7">
        <f t="shared" ref="G984:G1241" si="22">B984/1000*C984+B984/500*D984</f>
        <v>1983.4079199999999</v>
      </c>
      <c r="H984" s="7">
        <f t="shared" si="19"/>
        <v>0.4599999999627471</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426817</v>
      </c>
      <c r="D985" s="1">
        <f>BILANCA!E7</f>
        <v>442376.49</v>
      </c>
      <c r="E985" s="1">
        <v>0</v>
      </c>
      <c r="F985" s="1">
        <v>0</v>
      </c>
      <c r="G985" s="2">
        <f t="shared" si="22"/>
        <v>2623.13996</v>
      </c>
      <c r="H985" s="2">
        <f t="shared" si="19"/>
        <v>0.48999999999068677</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22084.589999999997</v>
      </c>
      <c r="E986" s="1">
        <v>0</v>
      </c>
      <c r="F986" s="1">
        <v>0</v>
      </c>
      <c r="G986" s="2">
        <f t="shared" si="22"/>
        <v>132.50753999999998</v>
      </c>
      <c r="H986" s="2">
        <f t="shared" si="19"/>
        <v>0.41000000000349246</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117934</v>
      </c>
      <c r="D988" s="1">
        <f>BILANCA!E10</f>
        <v>141668.53</v>
      </c>
      <c r="E988" s="1">
        <v>0</v>
      </c>
      <c r="F988" s="1">
        <v>0</v>
      </c>
      <c r="G988" s="2">
        <f t="shared" si="22"/>
        <v>2006.3553000000002</v>
      </c>
      <c r="H988" s="2">
        <f t="shared" si="19"/>
        <v>0.47000000000116415</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117934</v>
      </c>
      <c r="D989" s="1">
        <f>BILANCA!E11</f>
        <v>119583.94</v>
      </c>
      <c r="E989" s="1">
        <v>0</v>
      </c>
      <c r="F989" s="1">
        <v>0</v>
      </c>
      <c r="G989" s="2">
        <f t="shared" si="22"/>
        <v>2142.6112800000001</v>
      </c>
      <c r="H989" s="2">
        <f t="shared" si="19"/>
        <v>5.9999999997671694E-2</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398372</v>
      </c>
      <c r="D990" s="1">
        <f>BILANCA!E12</f>
        <v>420291.9</v>
      </c>
      <c r="E990" s="1">
        <v>0</v>
      </c>
      <c r="F990" s="1">
        <v>0</v>
      </c>
      <c r="G990" s="2">
        <f t="shared" si="22"/>
        <v>8672.6906000000017</v>
      </c>
      <c r="H990" s="2">
        <f t="shared" si="19"/>
        <v>9.9999999976716936E-2</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107163</v>
      </c>
      <c r="D991" s="1">
        <f>BILANCA!E13</f>
        <v>89127.140000000014</v>
      </c>
      <c r="E991" s="1">
        <v>0</v>
      </c>
      <c r="F991" s="1">
        <v>0</v>
      </c>
      <c r="G991" s="2">
        <f t="shared" si="22"/>
        <v>2283.33824</v>
      </c>
      <c r="H991" s="2">
        <f t="shared" si="19"/>
        <v>0.14000000001396984</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325268</v>
      </c>
      <c r="D993" s="1">
        <f>BILANCA!E15</f>
        <v>325267.77</v>
      </c>
      <c r="E993" s="1">
        <v>0</v>
      </c>
      <c r="F993" s="1">
        <v>0</v>
      </c>
      <c r="G993" s="2">
        <f t="shared" si="22"/>
        <v>9758.0354000000007</v>
      </c>
      <c r="H993" s="2">
        <f t="shared" si="19"/>
        <v>0.22999999998137355</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218105</v>
      </c>
      <c r="D996" s="1">
        <f>BILANCA!E18</f>
        <v>236140.63</v>
      </c>
      <c r="E996" s="1">
        <v>0</v>
      </c>
      <c r="F996" s="1">
        <v>0</v>
      </c>
      <c r="G996" s="2">
        <f t="shared" si="22"/>
        <v>8975.0213799999983</v>
      </c>
      <c r="H996" s="2">
        <f t="shared" si="19"/>
        <v>0.36999999999534339</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291209</v>
      </c>
      <c r="D997" s="1">
        <f>BILANCA!E19</f>
        <v>331164.76</v>
      </c>
      <c r="E997" s="1">
        <v>0</v>
      </c>
      <c r="F997" s="1">
        <v>0</v>
      </c>
      <c r="G997" s="2">
        <f t="shared" si="22"/>
        <v>13349.539279999999</v>
      </c>
      <c r="H997" s="2">
        <f t="shared" si="19"/>
        <v>0.23999999999068677</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54300</v>
      </c>
      <c r="D998" s="1">
        <f>BILANCA!E20</f>
        <v>54300.54</v>
      </c>
      <c r="E998" s="1">
        <v>0</v>
      </c>
      <c r="F998" s="1">
        <v>0</v>
      </c>
      <c r="G998" s="2">
        <f t="shared" si="22"/>
        <v>2443.5162</v>
      </c>
      <c r="H998" s="2">
        <f t="shared" si="19"/>
        <v>0.45999999999912689</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186988</v>
      </c>
      <c r="D1003" s="1">
        <f>BILANCA!E25</f>
        <v>142952.85</v>
      </c>
      <c r="E1003" s="1">
        <v>0</v>
      </c>
      <c r="F1003" s="1">
        <v>0</v>
      </c>
      <c r="G1003" s="2">
        <f t="shared" si="22"/>
        <v>9457.8739999999998</v>
      </c>
      <c r="H1003" s="2">
        <f t="shared" si="19"/>
        <v>0.14999999999417923</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183729</v>
      </c>
      <c r="D1004" s="1">
        <f>BILANCA!E26</f>
        <v>288221.07</v>
      </c>
      <c r="E1004" s="1">
        <v>0</v>
      </c>
      <c r="F1004" s="1">
        <v>0</v>
      </c>
      <c r="G1004" s="2">
        <f t="shared" si="22"/>
        <v>15963.593940000002</v>
      </c>
      <c r="H1004" s="2">
        <f t="shared" si="19"/>
        <v>7.0000000006984919E-2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133808</v>
      </c>
      <c r="D1006" s="1">
        <f>BILANCA!E28</f>
        <v>154309.70000000001</v>
      </c>
      <c r="E1006" s="1">
        <v>0</v>
      </c>
      <c r="F1006" s="1">
        <v>0</v>
      </c>
      <c r="G1006" s="2">
        <f t="shared" si="22"/>
        <v>10175.8302</v>
      </c>
      <c r="H1006" s="2">
        <f t="shared" si="19"/>
        <v>0.29999999998835847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28445</v>
      </c>
      <c r="D1030" s="1">
        <f>BILANCA!E52</f>
        <v>0</v>
      </c>
      <c r="E1030" s="1">
        <v>0</v>
      </c>
      <c r="F1030" s="1">
        <v>0</v>
      </c>
      <c r="G1030" s="2">
        <f t="shared" si="22"/>
        <v>1336.915</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28445</v>
      </c>
      <c r="D1032" s="1">
        <f>BILANCA!E54</f>
        <v>39264.800000000003</v>
      </c>
      <c r="E1032" s="1">
        <v>0</v>
      </c>
      <c r="F1032" s="1">
        <v>0</v>
      </c>
      <c r="G1032" s="2">
        <f t="shared" si="22"/>
        <v>5241.7554000000009</v>
      </c>
      <c r="H1032" s="2">
        <f t="shared" si="19"/>
        <v>0.19999999999708962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39264.800000000003</v>
      </c>
      <c r="E1033" s="1">
        <v>0</v>
      </c>
      <c r="F1033" s="1">
        <v>0</v>
      </c>
      <c r="G1033" s="2">
        <f t="shared" si="22"/>
        <v>3926.4800000000005</v>
      </c>
      <c r="H1033" s="2">
        <f t="shared" si="19"/>
        <v>0.19999999999708962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144300</v>
      </c>
      <c r="D1046" s="1">
        <f>BILANCA!E68</f>
        <v>263768.96999999997</v>
      </c>
      <c r="E1046" s="1">
        <v>0</v>
      </c>
      <c r="F1046" s="1">
        <v>0</v>
      </c>
      <c r="G1046" s="2">
        <f t="shared" si="22"/>
        <v>42325.790219999995</v>
      </c>
      <c r="H1046" s="2">
        <f t="shared" si="19"/>
        <v>3.0000000027939677E-2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18587</v>
      </c>
      <c r="D1047" s="1">
        <f>BILANCA!E69</f>
        <v>162568.76999999999</v>
      </c>
      <c r="E1047" s="1">
        <v>0</v>
      </c>
      <c r="F1047" s="1">
        <v>0</v>
      </c>
      <c r="G1047" s="2">
        <f t="shared" si="22"/>
        <v>21998.370559999999</v>
      </c>
      <c r="H1047" s="2">
        <f t="shared" si="19"/>
        <v>0.23000000001047738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18263</v>
      </c>
      <c r="D1048" s="1">
        <f>BILANCA!E70</f>
        <v>162568.76999999999</v>
      </c>
      <c r="E1048" s="1">
        <v>0</v>
      </c>
      <c r="F1048" s="1">
        <v>0</v>
      </c>
      <c r="G1048" s="2">
        <f t="shared" si="22"/>
        <v>22321.035100000001</v>
      </c>
      <c r="H1048" s="2">
        <f t="shared" si="19"/>
        <v>0.23000000001047738</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18263</v>
      </c>
      <c r="D1050" s="1">
        <f>BILANCA!E72</f>
        <v>162568.76999999999</v>
      </c>
      <c r="E1050" s="1">
        <v>0</v>
      </c>
      <c r="F1050" s="1">
        <v>0</v>
      </c>
      <c r="G1050" s="2">
        <f t="shared" si="22"/>
        <v>23007.836179999998</v>
      </c>
      <c r="H1050" s="2">
        <f t="shared" si="19"/>
        <v>0.23000000001047738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324</v>
      </c>
      <c r="D1054" s="1">
        <f>BILANCA!E76</f>
        <v>0</v>
      </c>
      <c r="E1054" s="1">
        <v>0</v>
      </c>
      <c r="F1054" s="1">
        <v>0</v>
      </c>
      <c r="G1054" s="2">
        <f t="shared" si="22"/>
        <v>23.003999999999998</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3897.6</v>
      </c>
      <c r="E1056" s="1">
        <v>0</v>
      </c>
      <c r="F1056" s="1">
        <v>0</v>
      </c>
      <c r="G1056" s="2">
        <f t="shared" si="22"/>
        <v>569.04959999999994</v>
      </c>
      <c r="H1056" s="2">
        <f t="shared" si="19"/>
        <v>0.40000000000009095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3897.6</v>
      </c>
      <c r="E1064" s="1">
        <v>0</v>
      </c>
      <c r="F1064" s="1">
        <v>0</v>
      </c>
      <c r="G1064" s="2">
        <f t="shared" si="22"/>
        <v>631.41120000000001</v>
      </c>
      <c r="H1064" s="2">
        <f t="shared" si="19"/>
        <v>0.40000000000009095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50458</v>
      </c>
      <c r="D1124" s="1">
        <f>BILANCA!E146</f>
        <v>5574.27</v>
      </c>
      <c r="E1124" s="1">
        <v>0</v>
      </c>
      <c r="F1124" s="1">
        <v>0</v>
      </c>
      <c r="G1124" s="2">
        <f t="shared" si="22"/>
        <v>8686.5221399999991</v>
      </c>
      <c r="H1124" s="2">
        <f t="shared" si="23"/>
        <v>0.27000000000043656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50458</v>
      </c>
      <c r="D1138" s="1">
        <f>BILANCA!E160</f>
        <v>5574.27</v>
      </c>
      <c r="E1138" s="1">
        <v>0</v>
      </c>
      <c r="F1138" s="1">
        <v>0</v>
      </c>
      <c r="G1138" s="2">
        <f t="shared" si="22"/>
        <v>9549.0136999999995</v>
      </c>
      <c r="H1138" s="2">
        <f t="shared" si="23"/>
        <v>0.27000000000043656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75255</v>
      </c>
      <c r="D1148" s="1">
        <f>BILANCA!E170</f>
        <v>91728.33</v>
      </c>
      <c r="E1148" s="1">
        <v>0</v>
      </c>
      <c r="F1148" s="1">
        <v>0</v>
      </c>
      <c r="G1148" s="2">
        <f t="shared" si="22"/>
        <v>42687.423900000002</v>
      </c>
      <c r="H1148" s="2">
        <f t="shared" si="23"/>
        <v>0.33000000000174623</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9125</v>
      </c>
      <c r="E1149" s="1">
        <v>0</v>
      </c>
      <c r="F1149" s="1">
        <v>0</v>
      </c>
      <c r="G1149" s="2">
        <f t="shared" si="22"/>
        <v>3029.5</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75255</v>
      </c>
      <c r="D1151" s="1">
        <f>BILANCA!E173</f>
        <v>82603.33</v>
      </c>
      <c r="E1151" s="1">
        <v>0</v>
      </c>
      <c r="F1151" s="1">
        <v>0</v>
      </c>
      <c r="G1151" s="2">
        <f t="shared" si="22"/>
        <v>40397.558880000004</v>
      </c>
      <c r="H1151" s="2">
        <f t="shared" si="23"/>
        <v>0.33000000000174623</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571117</v>
      </c>
      <c r="D1152" s="1">
        <f>BILANCA!E175</f>
        <v>706145.46</v>
      </c>
      <c r="E1152" s="1">
        <v>0</v>
      </c>
      <c r="F1152" s="1">
        <v>0</v>
      </c>
      <c r="G1152" s="2">
        <f t="shared" si="22"/>
        <v>335195.93848000001</v>
      </c>
      <c r="H1152" s="2">
        <f t="shared" si="23"/>
        <v>0.4599999999627471</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92761</v>
      </c>
      <c r="D1153" s="1">
        <f>BILANCA!E176</f>
        <v>213291.57</v>
      </c>
      <c r="E1153" s="1">
        <v>0</v>
      </c>
      <c r="F1153" s="1">
        <v>0</v>
      </c>
      <c r="G1153" s="2">
        <f t="shared" si="22"/>
        <v>88288.503800000006</v>
      </c>
      <c r="H1153" s="2">
        <f t="shared" si="23"/>
        <v>0.42999999999301508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92761</v>
      </c>
      <c r="D1154" s="1">
        <f>BILANCA!E177</f>
        <v>213291.57</v>
      </c>
      <c r="E1154" s="1">
        <v>0</v>
      </c>
      <c r="F1154" s="1">
        <v>0</v>
      </c>
      <c r="G1154" s="2">
        <f t="shared" si="22"/>
        <v>88807.847940000007</v>
      </c>
      <c r="H1154" s="2">
        <f t="shared" si="23"/>
        <v>0.42999999999301508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72031</v>
      </c>
      <c r="D1155" s="1">
        <f>BILANCA!E178</f>
        <v>78447.429999999993</v>
      </c>
      <c r="E1155" s="1">
        <v>0</v>
      </c>
      <c r="F1155" s="1">
        <v>0</v>
      </c>
      <c r="G1155" s="2">
        <f t="shared" si="22"/>
        <v>39375.247919999994</v>
      </c>
      <c r="H1155" s="2">
        <f t="shared" si="23"/>
        <v>0.42999999999301508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6253</v>
      </c>
      <c r="D1156" s="1">
        <f>BILANCA!E179</f>
        <v>134844.14000000001</v>
      </c>
      <c r="E1156" s="1">
        <v>0</v>
      </c>
      <c r="F1156" s="1">
        <v>0</v>
      </c>
      <c r="G1156" s="2">
        <f t="shared" si="22"/>
        <v>47737.841440000004</v>
      </c>
      <c r="H1156" s="2">
        <f t="shared" si="23"/>
        <v>0.14000000001396984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880</v>
      </c>
      <c r="D1157" s="1">
        <f>BILANCA!E180</f>
        <v>0</v>
      </c>
      <c r="E1157" s="1">
        <v>0</v>
      </c>
      <c r="F1157" s="1">
        <v>0</v>
      </c>
      <c r="G1157" s="2">
        <f t="shared" si="22"/>
        <v>153.11999999999998</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880</v>
      </c>
      <c r="D1160" s="1">
        <f>BILANCA!E183</f>
        <v>0</v>
      </c>
      <c r="E1160" s="1">
        <v>0</v>
      </c>
      <c r="F1160" s="1">
        <v>0</v>
      </c>
      <c r="G1160" s="2">
        <f t="shared" si="22"/>
        <v>155.76</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13597</v>
      </c>
      <c r="D1165" s="1">
        <f>BILANCA!E188</f>
        <v>0</v>
      </c>
      <c r="E1165" s="1">
        <v>0</v>
      </c>
      <c r="F1165" s="1">
        <v>0</v>
      </c>
      <c r="G1165" s="2">
        <f t="shared" si="22"/>
        <v>2474.654</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478356</v>
      </c>
      <c r="D1214" s="1">
        <f>BILANCA!E237</f>
        <v>492853.89</v>
      </c>
      <c r="E1214" s="1">
        <v>0</v>
      </c>
      <c r="F1214" s="1">
        <v>0</v>
      </c>
      <c r="G1214" s="2">
        <f t="shared" si="22"/>
        <v>338198.73317999998</v>
      </c>
      <c r="H1214" s="2">
        <f t="shared" si="23"/>
        <v>0.10999999998603016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426806</v>
      </c>
      <c r="D1215" s="1">
        <f>BILANCA!E238</f>
        <v>442366.43</v>
      </c>
      <c r="E1215" s="1">
        <v>0</v>
      </c>
      <c r="F1215" s="1">
        <v>0</v>
      </c>
      <c r="G1215" s="2">
        <f t="shared" si="22"/>
        <v>304277.01552000002</v>
      </c>
      <c r="H1215" s="2">
        <f t="shared" si="23"/>
        <v>0.42999999999301508</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426817</v>
      </c>
      <c r="D1216" s="1">
        <f>BILANCA!E239</f>
        <v>442376.49</v>
      </c>
      <c r="E1216" s="1">
        <v>0</v>
      </c>
      <c r="F1216" s="1">
        <v>0</v>
      </c>
      <c r="G1216" s="2">
        <f t="shared" si="22"/>
        <v>305595.80534000002</v>
      </c>
      <c r="H1216" s="2">
        <f t="shared" si="23"/>
        <v>0.48999999999068677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147407</v>
      </c>
      <c r="D1217" s="1">
        <f>BILANCA!E240</f>
        <v>251697.53</v>
      </c>
      <c r="E1217" s="1">
        <v>0</v>
      </c>
      <c r="F1217" s="1">
        <v>0</v>
      </c>
      <c r="G1217" s="2">
        <f t="shared" si="22"/>
        <v>152287.68204000001</v>
      </c>
      <c r="H1217" s="2">
        <f t="shared" si="23"/>
        <v>0.47000000000116415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279410</v>
      </c>
      <c r="D1218" s="1">
        <f>BILANCA!E241</f>
        <v>190678.96</v>
      </c>
      <c r="E1218" s="1">
        <v>0</v>
      </c>
      <c r="F1218" s="1">
        <v>0</v>
      </c>
      <c r="G1218" s="2">
        <f t="shared" si="22"/>
        <v>155280.46119999996</v>
      </c>
      <c r="H1218" s="2">
        <f t="shared" si="23"/>
        <v>4.0000000008149073E-2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11</v>
      </c>
      <c r="D1219" s="1">
        <f>BILANCA!E242</f>
        <v>10.06</v>
      </c>
      <c r="E1219" s="1">
        <v>0</v>
      </c>
      <c r="F1219" s="1">
        <v>0</v>
      </c>
      <c r="G1219" s="2">
        <f t="shared" si="22"/>
        <v>7.3443199999999997</v>
      </c>
      <c r="H1219" s="2">
        <f t="shared" si="23"/>
        <v>6.0000000000000497E-2</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11</v>
      </c>
      <c r="D1221" s="1">
        <f>BILANCA!E244</f>
        <v>10.06</v>
      </c>
      <c r="E1221" s="1">
        <v>0</v>
      </c>
      <c r="F1221" s="1">
        <v>0</v>
      </c>
      <c r="G1221" s="2">
        <f t="shared" si="22"/>
        <v>7.4065600000000007</v>
      </c>
      <c r="H1221" s="2">
        <f t="shared" si="23"/>
        <v>6.0000000000000497E-2</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1092</v>
      </c>
      <c r="D1222" s="1">
        <f>BILANCA!E245</f>
        <v>44913.19</v>
      </c>
      <c r="E1222" s="1">
        <v>0</v>
      </c>
      <c r="F1222" s="1">
        <v>0</v>
      </c>
      <c r="G1222" s="2">
        <f t="shared" si="22"/>
        <v>21729.492820000003</v>
      </c>
      <c r="H1222" s="2">
        <f t="shared" si="23"/>
        <v>0.19000000000232831</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1092</v>
      </c>
      <c r="D1223" s="1">
        <f>BILANCA!E246</f>
        <v>44913.19</v>
      </c>
      <c r="E1223" s="1">
        <v>0</v>
      </c>
      <c r="F1223" s="1">
        <v>0</v>
      </c>
      <c r="G1223" s="2">
        <f t="shared" si="22"/>
        <v>21820.411200000002</v>
      </c>
      <c r="H1223" s="2">
        <f t="shared" si="23"/>
        <v>0.19000000000232831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1092</v>
      </c>
      <c r="D1224" s="1">
        <f>BILANCA!E247</f>
        <v>44913.19</v>
      </c>
      <c r="E1224" s="1">
        <v>0</v>
      </c>
      <c r="F1224" s="1">
        <v>0</v>
      </c>
      <c r="G1224" s="2">
        <f t="shared" si="22"/>
        <v>21911.329579999998</v>
      </c>
      <c r="H1224" s="2">
        <f t="shared" si="23"/>
        <v>0.19000000000232831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50458</v>
      </c>
      <c r="D1232" s="1">
        <f>BILANCA!E255</f>
        <v>5574.27</v>
      </c>
      <c r="E1232" s="1">
        <v>0</v>
      </c>
      <c r="F1232" s="1">
        <v>0</v>
      </c>
      <c r="G1232" s="2">
        <f t="shared" si="22"/>
        <v>15340.02846</v>
      </c>
      <c r="H1232" s="2">
        <f t="shared" si="23"/>
        <v>0.27000000000043656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117934</v>
      </c>
      <c r="D1236" s="1">
        <f>BILANCA!E259</f>
        <v>0</v>
      </c>
      <c r="E1236" s="1">
        <v>0</v>
      </c>
      <c r="F1236" s="1">
        <v>0</v>
      </c>
      <c r="G1236" s="2">
        <f t="shared" si="22"/>
        <v>29837.302</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117934</v>
      </c>
      <c r="D1237" s="1">
        <f>BILANCA!E260</f>
        <v>0</v>
      </c>
      <c r="E1237" s="1">
        <v>0</v>
      </c>
      <c r="F1237" s="1">
        <v>0</v>
      </c>
      <c r="G1237" s="2">
        <f t="shared" si="22"/>
        <v>29955.236000000001</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50458</v>
      </c>
      <c r="D1240" s="1">
        <f>BILANCA!E264</f>
        <v>5574.27</v>
      </c>
      <c r="E1240" s="1">
        <v>0</v>
      </c>
      <c r="F1240" s="1">
        <v>0</v>
      </c>
      <c r="G1240" s="2">
        <f t="shared" si="22"/>
        <v>15832.88078</v>
      </c>
      <c r="H1240" s="2">
        <f t="shared" si="23"/>
        <v>0.27000000000043656</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3897.6</v>
      </c>
      <c r="E1244" s="1">
        <v>0</v>
      </c>
      <c r="F1244" s="1">
        <v>0</v>
      </c>
      <c r="G1244" s="2">
        <f t="shared" si="24"/>
        <v>2034.5472</v>
      </c>
      <c r="H1244" s="2">
        <f t="shared" si="23"/>
        <v>0.40000000000009095</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92761</v>
      </c>
      <c r="D1264" s="1">
        <f>BILANCA!E288</f>
        <v>213291.57</v>
      </c>
      <c r="E1264" s="1">
        <v>0</v>
      </c>
      <c r="F1264" s="1">
        <v>0</v>
      </c>
      <c r="G1264" s="2">
        <f t="shared" si="24"/>
        <v>145935.70334000004</v>
      </c>
      <c r="H1264" s="2">
        <f t="shared" si="23"/>
        <v>0.42999999999301508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1671122</v>
      </c>
      <c r="D1299" s="6">
        <f>'RAS-funkcijski'!E5</f>
        <v>2489971.2200000002</v>
      </c>
      <c r="E1299" s="6">
        <v>0</v>
      </c>
      <c r="F1299" s="6">
        <v>0</v>
      </c>
      <c r="G1299" s="7">
        <f t="shared" si="24"/>
        <v>6651.064440000001</v>
      </c>
      <c r="H1299" s="7">
        <f t="shared" si="23"/>
        <v>0.22000000020489097</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1671122</v>
      </c>
      <c r="D1300" s="1">
        <f>'RAS-funkcijski'!E6</f>
        <v>2489971.2200000002</v>
      </c>
      <c r="E1300" s="1">
        <v>0</v>
      </c>
      <c r="F1300" s="1">
        <v>0</v>
      </c>
      <c r="G1300" s="2">
        <f t="shared" si="24"/>
        <v>13302.128880000002</v>
      </c>
      <c r="H1300" s="2">
        <f t="shared" si="23"/>
        <v>0.22000000020489097</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1671122</v>
      </c>
      <c r="D1302" s="1">
        <f>'RAS-funkcijski'!E8</f>
        <v>2489971.2200000002</v>
      </c>
      <c r="E1302" s="1">
        <v>0</v>
      </c>
      <c r="F1302" s="1">
        <v>0</v>
      </c>
      <c r="G1302" s="2">
        <f t="shared" si="24"/>
        <v>26604.257760000004</v>
      </c>
      <c r="H1302" s="2">
        <f t="shared" si="23"/>
        <v>0.22000000020489097</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1671122</v>
      </c>
      <c r="D1435" s="13">
        <f>'RAS-funkcijski'!E141</f>
        <v>2489971.2200000002</v>
      </c>
      <c r="E1435" s="13">
        <v>0</v>
      </c>
      <c r="F1435" s="13">
        <v>0</v>
      </c>
      <c r="G1435" s="14">
        <f t="shared" si="24"/>
        <v>911195.82828000013</v>
      </c>
      <c r="H1435" s="14">
        <f t="shared" si="27"/>
        <v>0.22000000020489097</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3100</v>
      </c>
      <c r="E1436" s="6">
        <v>0</v>
      </c>
      <c r="F1436" s="6">
        <v>0</v>
      </c>
      <c r="G1436" s="7">
        <f t="shared" si="24"/>
        <v>6.2</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3100</v>
      </c>
      <c r="E1453" s="1">
        <v>0</v>
      </c>
      <c r="F1453" s="1">
        <v>0</v>
      </c>
      <c r="G1453" s="2">
        <f t="shared" si="24"/>
        <v>111.6</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3100</v>
      </c>
      <c r="E1461" s="1">
        <v>0</v>
      </c>
      <c r="F1461" s="1">
        <v>0</v>
      </c>
      <c r="G1461" s="2">
        <f t="shared" si="24"/>
        <v>161.19999999999999</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3100</v>
      </c>
      <c r="E1467" s="1">
        <v>0</v>
      </c>
      <c r="F1467" s="1">
        <v>0</v>
      </c>
      <c r="G1467" s="2">
        <f t="shared" si="24"/>
        <v>198.4</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92761.31</v>
      </c>
      <c r="D1480" s="6"/>
      <c r="E1480" s="6">
        <v>0</v>
      </c>
      <c r="F1480" s="6">
        <v>0</v>
      </c>
      <c r="G1480" s="7">
        <f t="shared" ref="G1480:G1580" si="34">B1480/1000*C1480</f>
        <v>92.761309999999995</v>
      </c>
      <c r="H1480" s="7">
        <f t="shared" ref="H1480:H1580" si="35">ABS(C1480-ROUND(C1480,0))</f>
        <v>0.30999999999767169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2497036.02</v>
      </c>
      <c r="D1481" s="1">
        <v>0</v>
      </c>
      <c r="E1481" s="1">
        <v>0</v>
      </c>
      <c r="F1481" s="1">
        <v>0</v>
      </c>
      <c r="G1481" s="2">
        <f t="shared" si="34"/>
        <v>4994.07204</v>
      </c>
      <c r="H1481" s="2">
        <f t="shared" si="35"/>
        <v>2.0000000018626451E-2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1988028.48</v>
      </c>
      <c r="D1483" s="1">
        <v>0</v>
      </c>
      <c r="E1483" s="1">
        <v>0</v>
      </c>
      <c r="F1483" s="1">
        <v>0</v>
      </c>
      <c r="G1483" s="2">
        <f t="shared" si="34"/>
        <v>7952.1139199999998</v>
      </c>
      <c r="H1483" s="2">
        <f t="shared" si="35"/>
        <v>0.47999999998137355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972015.3</v>
      </c>
      <c r="D1484" s="1">
        <v>0</v>
      </c>
      <c r="E1484" s="1">
        <v>0</v>
      </c>
      <c r="F1484" s="1">
        <v>0</v>
      </c>
      <c r="G1484" s="2">
        <f t="shared" si="34"/>
        <v>4860.0765000000001</v>
      </c>
      <c r="H1484" s="2">
        <f t="shared" si="35"/>
        <v>0.30000000004656613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1002922.51</v>
      </c>
      <c r="D1485" s="1">
        <v>0</v>
      </c>
      <c r="E1485" s="1">
        <v>0</v>
      </c>
      <c r="F1485" s="1">
        <v>0</v>
      </c>
      <c r="G1485" s="2">
        <f t="shared" si="34"/>
        <v>6017.5350600000002</v>
      </c>
      <c r="H1485" s="2">
        <f t="shared" si="35"/>
        <v>0.48999999999068677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13090.67</v>
      </c>
      <c r="D1486" s="1">
        <v>0</v>
      </c>
      <c r="E1486" s="1">
        <v>0</v>
      </c>
      <c r="F1486" s="1">
        <v>0</v>
      </c>
      <c r="G1486" s="2">
        <f t="shared" si="34"/>
        <v>91.634690000000006</v>
      </c>
      <c r="H1486" s="2">
        <f t="shared" si="35"/>
        <v>0.32999999999992724</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509007.54</v>
      </c>
      <c r="D1492" s="1">
        <v>0</v>
      </c>
      <c r="E1492" s="1">
        <v>0</v>
      </c>
      <c r="F1492" s="1">
        <v>0</v>
      </c>
      <c r="G1492" s="2">
        <f t="shared" si="34"/>
        <v>6617.0980199999995</v>
      </c>
      <c r="H1492" s="2">
        <f t="shared" si="35"/>
        <v>0.46000000002095476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2376505.7599999998</v>
      </c>
      <c r="D1499" s="1">
        <v>0</v>
      </c>
      <c r="E1499" s="1">
        <v>0</v>
      </c>
      <c r="F1499" s="1">
        <v>0</v>
      </c>
      <c r="G1499" s="2">
        <f t="shared" si="34"/>
        <v>47530.115199999993</v>
      </c>
      <c r="H1499" s="2">
        <f t="shared" si="35"/>
        <v>0.24000000022351742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13596.78</v>
      </c>
      <c r="D1500" s="1">
        <v>0</v>
      </c>
      <c r="E1500" s="1">
        <v>0</v>
      </c>
      <c r="F1500" s="1">
        <v>0</v>
      </c>
      <c r="G1500" s="2">
        <f t="shared" si="34"/>
        <v>285.53238000000005</v>
      </c>
      <c r="H1500" s="2">
        <f t="shared" si="35"/>
        <v>0.21999999999934516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1853901.44</v>
      </c>
      <c r="D1501" s="1">
        <v>0</v>
      </c>
      <c r="E1501" s="1">
        <v>0</v>
      </c>
      <c r="F1501" s="1">
        <v>0</v>
      </c>
      <c r="G1501" s="2">
        <f t="shared" si="34"/>
        <v>40785.831679999996</v>
      </c>
      <c r="H1501" s="2">
        <f t="shared" si="35"/>
        <v>0.43999999994412065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965598.39</v>
      </c>
      <c r="D1502" s="1">
        <v>0</v>
      </c>
      <c r="E1502" s="1">
        <v>0</v>
      </c>
      <c r="F1502" s="1">
        <v>0</v>
      </c>
      <c r="G1502" s="2">
        <f t="shared" si="34"/>
        <v>22208.76297</v>
      </c>
      <c r="H1502" s="2">
        <f t="shared" si="35"/>
        <v>0.39000000001396984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874349.88</v>
      </c>
      <c r="D1503" s="1">
        <v>0</v>
      </c>
      <c r="E1503" s="1">
        <v>0</v>
      </c>
      <c r="F1503" s="1">
        <v>0</v>
      </c>
      <c r="G1503" s="2">
        <f t="shared" si="34"/>
        <v>20984.397120000001</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13953.17</v>
      </c>
      <c r="D1504" s="1">
        <v>0</v>
      </c>
      <c r="E1504" s="1">
        <v>0</v>
      </c>
      <c r="F1504" s="1">
        <v>0</v>
      </c>
      <c r="G1504" s="2">
        <f t="shared" si="34"/>
        <v>348.82925</v>
      </c>
      <c r="H1504" s="2">
        <f t="shared" si="35"/>
        <v>0.17000000000007276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509007.54</v>
      </c>
      <c r="D1510" s="1">
        <v>0</v>
      </c>
      <c r="E1510" s="1">
        <v>0</v>
      </c>
      <c r="F1510" s="1">
        <v>0</v>
      </c>
      <c r="G1510" s="2">
        <f t="shared" si="34"/>
        <v>15779.23374</v>
      </c>
      <c r="H1510" s="2">
        <f t="shared" si="35"/>
        <v>0.46000000002095476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213291.5700000003</v>
      </c>
      <c r="D1517" s="1">
        <v>0</v>
      </c>
      <c r="E1517" s="1">
        <v>0</v>
      </c>
      <c r="F1517" s="1">
        <v>0</v>
      </c>
      <c r="G1517" s="2">
        <f t="shared" si="34"/>
        <v>8105.0796600000112</v>
      </c>
      <c r="H1517" s="2">
        <f t="shared" si="35"/>
        <v>0.42999999970197678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213291.57</v>
      </c>
      <c r="D1576" s="1">
        <v>0</v>
      </c>
      <c r="E1576" s="1">
        <v>0</v>
      </c>
      <c r="F1576" s="1">
        <v>0</v>
      </c>
      <c r="G1576" s="2">
        <f t="shared" si="34"/>
        <v>20689.282290000003</v>
      </c>
      <c r="H1576" s="2">
        <f t="shared" si="35"/>
        <v>0.42999999999301508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213291.57</v>
      </c>
      <c r="D1578" s="1">
        <v>0</v>
      </c>
      <c r="E1578" s="1">
        <v>0</v>
      </c>
      <c r="F1578" s="1">
        <v>0</v>
      </c>
      <c r="G1578" s="2">
        <f t="shared" si="34"/>
        <v>21115.865430000002</v>
      </c>
      <c r="H1578" s="2">
        <f t="shared" si="35"/>
        <v>0.42999999999301508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5" t="s">
        <v>3299</v>
      </c>
      <c r="B1" s="385"/>
      <c r="C1" s="385"/>
    </row>
    <row r="2" spans="1:17" ht="33" customHeight="1" x14ac:dyDescent="0.25">
      <c r="A2" s="386" t="s">
        <v>3300</v>
      </c>
      <c r="B2" s="387"/>
      <c r="C2" s="378"/>
      <c r="D2" s="4"/>
      <c r="E2" s="4"/>
      <c r="F2" s="4"/>
      <c r="G2" s="4"/>
      <c r="H2" s="4"/>
      <c r="I2" s="4"/>
      <c r="J2" s="4"/>
      <c r="K2" s="4"/>
      <c r="L2" s="4"/>
      <c r="M2" s="4"/>
      <c r="N2" s="4"/>
      <c r="O2" s="4"/>
      <c r="P2" s="4"/>
      <c r="Q2" s="4"/>
    </row>
    <row r="3" spans="1:17" ht="18.75" customHeight="1" x14ac:dyDescent="0.25">
      <c r="A3" s="42" t="s">
        <v>3301</v>
      </c>
      <c r="B3" s="388" t="s">
        <v>3302</v>
      </c>
      <c r="C3" s="378"/>
      <c r="D3" s="4"/>
      <c r="E3" s="4"/>
      <c r="F3" s="4"/>
      <c r="G3" s="4"/>
      <c r="H3" s="4"/>
      <c r="I3" s="4"/>
      <c r="J3" s="4"/>
      <c r="K3" s="4"/>
      <c r="L3" s="4"/>
      <c r="M3" s="4"/>
      <c r="N3" s="4"/>
      <c r="O3" s="4"/>
      <c r="P3" s="4"/>
      <c r="Q3" s="4"/>
    </row>
    <row r="4" spans="1:17" ht="37.5" hidden="1" customHeight="1" x14ac:dyDescent="0.25">
      <c r="A4" s="43" t="s">
        <v>3303</v>
      </c>
      <c r="B4" s="382" t="s">
        <v>3304</v>
      </c>
      <c r="C4" s="378"/>
      <c r="D4" s="4"/>
      <c r="E4" s="4"/>
      <c r="F4" s="4"/>
      <c r="G4" s="4"/>
      <c r="H4" s="4"/>
      <c r="I4" s="4"/>
      <c r="J4" s="4"/>
      <c r="K4" s="4"/>
      <c r="L4" s="4"/>
      <c r="M4" s="4"/>
      <c r="N4" s="4"/>
      <c r="O4" s="4"/>
      <c r="P4" s="4"/>
      <c r="Q4" s="4"/>
    </row>
    <row r="5" spans="1:17" ht="48" hidden="1" customHeight="1" x14ac:dyDescent="0.25">
      <c r="A5" s="43" t="s">
        <v>3303</v>
      </c>
      <c r="B5" s="382" t="s">
        <v>3305</v>
      </c>
      <c r="C5" s="378"/>
      <c r="D5" s="4"/>
      <c r="E5" s="4"/>
      <c r="F5" s="4"/>
      <c r="G5" s="4"/>
      <c r="H5" s="4"/>
      <c r="I5" s="4"/>
      <c r="J5" s="4"/>
      <c r="K5" s="4"/>
      <c r="L5" s="4"/>
      <c r="M5" s="4"/>
      <c r="N5" s="4"/>
      <c r="O5" s="4"/>
      <c r="P5" s="4"/>
      <c r="Q5" s="4"/>
    </row>
    <row r="6" spans="1:17" ht="59.25" hidden="1" customHeight="1" x14ac:dyDescent="0.25">
      <c r="A6" s="43" t="s">
        <v>3303</v>
      </c>
      <c r="B6" s="382" t="s">
        <v>3306</v>
      </c>
      <c r="C6" s="378"/>
      <c r="D6" s="4"/>
      <c r="E6" s="4"/>
      <c r="F6" s="4"/>
      <c r="G6" s="4"/>
      <c r="H6" s="4"/>
      <c r="I6" s="4"/>
      <c r="J6" s="4"/>
      <c r="K6" s="4"/>
      <c r="L6" s="4"/>
      <c r="M6" s="4"/>
      <c r="N6" s="4"/>
      <c r="O6" s="4"/>
      <c r="P6" s="4"/>
      <c r="Q6" s="4"/>
    </row>
    <row r="7" spans="1:17" ht="48" hidden="1" customHeight="1" x14ac:dyDescent="0.25">
      <c r="A7" s="43" t="s">
        <v>3307</v>
      </c>
      <c r="B7" s="382" t="s">
        <v>3308</v>
      </c>
      <c r="C7" s="378"/>
      <c r="D7" s="4"/>
      <c r="E7" s="4"/>
      <c r="F7" s="4"/>
      <c r="G7" s="4"/>
      <c r="H7" s="4"/>
      <c r="I7" s="4"/>
      <c r="J7" s="4"/>
      <c r="K7" s="4"/>
      <c r="L7" s="4"/>
      <c r="M7" s="4"/>
      <c r="N7" s="4"/>
      <c r="O7" s="4"/>
      <c r="P7" s="4"/>
      <c r="Q7" s="4"/>
    </row>
    <row r="8" spans="1:17" ht="41.25" hidden="1" customHeight="1" x14ac:dyDescent="0.25">
      <c r="A8" s="43" t="s">
        <v>3309</v>
      </c>
      <c r="B8" s="382" t="s">
        <v>3310</v>
      </c>
      <c r="C8" s="378"/>
      <c r="D8" s="4"/>
      <c r="E8" s="4"/>
      <c r="F8" s="4"/>
      <c r="G8" s="4"/>
      <c r="H8" s="4"/>
      <c r="I8" s="4"/>
      <c r="J8" s="4"/>
      <c r="K8" s="4"/>
      <c r="L8" s="4"/>
      <c r="M8" s="4"/>
      <c r="N8" s="4"/>
      <c r="O8" s="4"/>
      <c r="P8" s="4"/>
      <c r="Q8" s="4"/>
    </row>
    <row r="9" spans="1:17" ht="59.25" hidden="1" customHeight="1" x14ac:dyDescent="0.25">
      <c r="A9" s="43" t="s">
        <v>3311</v>
      </c>
      <c r="B9" s="382" t="s">
        <v>3312</v>
      </c>
      <c r="C9" s="378"/>
      <c r="D9" s="4"/>
      <c r="E9" s="4"/>
      <c r="F9" s="4"/>
      <c r="G9" s="4"/>
      <c r="H9" s="4"/>
      <c r="I9" s="4"/>
      <c r="J9" s="4"/>
      <c r="K9" s="4"/>
      <c r="L9" s="4"/>
      <c r="M9" s="4"/>
      <c r="N9" s="4"/>
      <c r="O9" s="4"/>
      <c r="P9" s="4"/>
      <c r="Q9" s="4"/>
    </row>
    <row r="10" spans="1:17" ht="61.5" hidden="1" customHeight="1" x14ac:dyDescent="0.25">
      <c r="A10" s="43" t="s">
        <v>3311</v>
      </c>
      <c r="B10" s="382" t="s">
        <v>3313</v>
      </c>
      <c r="C10" s="378"/>
      <c r="D10" s="4"/>
      <c r="E10" s="4"/>
      <c r="F10" s="4"/>
      <c r="G10" s="4"/>
      <c r="H10" s="4"/>
      <c r="I10" s="4"/>
      <c r="J10" s="4"/>
      <c r="K10" s="4"/>
      <c r="L10" s="4"/>
      <c r="M10" s="4"/>
      <c r="N10" s="4"/>
      <c r="O10" s="4"/>
      <c r="P10" s="4"/>
      <c r="Q10" s="4"/>
    </row>
    <row r="11" spans="1:17" ht="43.5" hidden="1" customHeight="1" x14ac:dyDescent="0.25">
      <c r="A11" s="43" t="s">
        <v>3311</v>
      </c>
      <c r="B11" s="382" t="s">
        <v>3314</v>
      </c>
      <c r="C11" s="378"/>
      <c r="D11" s="4"/>
      <c r="E11" s="4"/>
      <c r="F11" s="4"/>
      <c r="G11" s="4"/>
      <c r="H11" s="4"/>
      <c r="I11" s="4"/>
      <c r="J11" s="4"/>
      <c r="K11" s="4"/>
      <c r="L11" s="4"/>
      <c r="M11" s="4"/>
      <c r="N11" s="4"/>
      <c r="O11" s="4"/>
      <c r="P11" s="4"/>
      <c r="Q11" s="4"/>
    </row>
    <row r="12" spans="1:17" ht="27.75" hidden="1" customHeight="1" x14ac:dyDescent="0.25">
      <c r="A12" s="43" t="s">
        <v>3315</v>
      </c>
      <c r="B12" s="382" t="s">
        <v>3316</v>
      </c>
      <c r="C12" s="378"/>
      <c r="D12" s="4"/>
      <c r="E12" s="4"/>
      <c r="F12" s="4"/>
      <c r="G12" s="4"/>
      <c r="H12" s="4"/>
      <c r="I12" s="4"/>
      <c r="J12" s="4"/>
      <c r="K12" s="4"/>
      <c r="L12" s="4"/>
      <c r="M12" s="4"/>
      <c r="N12" s="4"/>
      <c r="O12" s="4"/>
      <c r="P12" s="4"/>
      <c r="Q12" s="4"/>
    </row>
    <row r="13" spans="1:17" ht="27.75" hidden="1" customHeight="1" x14ac:dyDescent="0.25">
      <c r="A13" s="43" t="s">
        <v>3317</v>
      </c>
      <c r="B13" s="382" t="s">
        <v>3318</v>
      </c>
      <c r="C13" s="378"/>
      <c r="D13" s="4"/>
      <c r="E13" s="4"/>
      <c r="F13" s="4"/>
      <c r="G13" s="4"/>
      <c r="H13" s="4"/>
      <c r="I13" s="4"/>
      <c r="J13" s="4"/>
      <c r="K13" s="4"/>
      <c r="L13" s="4"/>
      <c r="M13" s="4"/>
      <c r="N13" s="4"/>
      <c r="O13" s="4"/>
      <c r="P13" s="4"/>
      <c r="Q13" s="4"/>
    </row>
    <row r="14" spans="1:17" ht="45.75" hidden="1" customHeight="1" x14ac:dyDescent="0.25">
      <c r="A14" s="43" t="s">
        <v>3319</v>
      </c>
      <c r="B14" s="382" t="s">
        <v>3320</v>
      </c>
      <c r="C14" s="378"/>
      <c r="D14" s="4"/>
      <c r="E14" s="4"/>
      <c r="F14" s="4"/>
      <c r="G14" s="4"/>
      <c r="H14" s="4"/>
      <c r="I14" s="4"/>
      <c r="J14" s="4"/>
      <c r="K14" s="4"/>
      <c r="L14" s="4"/>
      <c r="M14" s="4"/>
      <c r="N14" s="4"/>
      <c r="O14" s="4"/>
      <c r="P14" s="4"/>
      <c r="Q14" s="4"/>
    </row>
    <row r="15" spans="1:17" ht="45.75" hidden="1" customHeight="1" x14ac:dyDescent="0.25">
      <c r="A15" s="43" t="s">
        <v>3321</v>
      </c>
      <c r="B15" s="382" t="s">
        <v>3322</v>
      </c>
      <c r="C15" s="378"/>
      <c r="D15" s="4"/>
      <c r="E15" s="4"/>
      <c r="F15" s="4"/>
      <c r="G15" s="4"/>
      <c r="H15" s="4"/>
      <c r="I15" s="4"/>
      <c r="J15" s="4"/>
      <c r="K15" s="4"/>
      <c r="L15" s="4"/>
      <c r="M15" s="4"/>
      <c r="N15" s="4"/>
      <c r="O15" s="4"/>
      <c r="P15" s="4"/>
      <c r="Q15" s="4"/>
    </row>
    <row r="16" spans="1:17" ht="51" hidden="1" customHeight="1" x14ac:dyDescent="0.25">
      <c r="A16" s="43" t="s">
        <v>3323</v>
      </c>
      <c r="B16" s="382" t="s">
        <v>3324</v>
      </c>
      <c r="C16" s="378"/>
      <c r="D16" s="4"/>
      <c r="E16" s="4"/>
      <c r="F16" s="4"/>
      <c r="G16" s="4"/>
      <c r="H16" s="4"/>
      <c r="I16" s="4"/>
      <c r="J16" s="4"/>
      <c r="K16" s="4"/>
      <c r="L16" s="4"/>
      <c r="M16" s="4"/>
      <c r="N16" s="4"/>
      <c r="O16" s="4"/>
      <c r="P16" s="4"/>
      <c r="Q16" s="4"/>
    </row>
    <row r="17" spans="1:17" ht="27.75" hidden="1" customHeight="1" x14ac:dyDescent="0.25">
      <c r="A17" s="43" t="s">
        <v>3325</v>
      </c>
      <c r="B17" s="382" t="s">
        <v>3326</v>
      </c>
      <c r="C17" s="378"/>
      <c r="D17" s="4"/>
      <c r="E17" s="4"/>
      <c r="F17" s="4"/>
      <c r="G17" s="4"/>
      <c r="H17" s="4"/>
      <c r="I17" s="4"/>
      <c r="J17" s="4"/>
      <c r="K17" s="4"/>
      <c r="L17" s="4"/>
      <c r="M17" s="4"/>
      <c r="N17" s="4"/>
      <c r="O17" s="4"/>
      <c r="P17" s="4"/>
      <c r="Q17" s="4"/>
    </row>
    <row r="18" spans="1:17" ht="27.75" hidden="1" customHeight="1" x14ac:dyDescent="0.25">
      <c r="A18" s="43" t="s">
        <v>3327</v>
      </c>
      <c r="B18" s="382" t="s">
        <v>3328</v>
      </c>
      <c r="C18" s="378"/>
      <c r="D18" s="4"/>
      <c r="E18" s="4"/>
      <c r="F18" s="4"/>
      <c r="G18" s="4"/>
      <c r="H18" s="4"/>
      <c r="I18" s="4"/>
      <c r="J18" s="4"/>
      <c r="K18" s="4"/>
      <c r="L18" s="4"/>
      <c r="M18" s="4"/>
      <c r="N18" s="4"/>
      <c r="O18" s="4"/>
      <c r="P18" s="4"/>
      <c r="Q18" s="4"/>
    </row>
    <row r="19" spans="1:17" ht="45" hidden="1" customHeight="1" x14ac:dyDescent="0.25">
      <c r="A19" s="43" t="s">
        <v>3327</v>
      </c>
      <c r="B19" s="382" t="s">
        <v>3329</v>
      </c>
      <c r="C19" s="378"/>
      <c r="D19" s="4"/>
      <c r="E19" s="4"/>
      <c r="F19" s="4"/>
      <c r="G19" s="4"/>
      <c r="H19" s="4"/>
      <c r="I19" s="4"/>
      <c r="J19" s="4"/>
      <c r="K19" s="4"/>
      <c r="L19" s="4"/>
      <c r="M19" s="4"/>
      <c r="N19" s="4"/>
      <c r="O19" s="4"/>
      <c r="P19" s="4"/>
      <c r="Q19" s="4"/>
    </row>
    <row r="20" spans="1:17" ht="45" hidden="1" customHeight="1" x14ac:dyDescent="0.25">
      <c r="A20" s="43" t="s">
        <v>3330</v>
      </c>
      <c r="B20" s="382" t="s">
        <v>3331</v>
      </c>
      <c r="C20" s="378"/>
      <c r="D20" s="4"/>
      <c r="E20" s="4"/>
      <c r="F20" s="4"/>
      <c r="G20" s="4"/>
      <c r="H20" s="4"/>
      <c r="I20" s="4"/>
      <c r="J20" s="4"/>
      <c r="K20" s="4"/>
      <c r="L20" s="4"/>
      <c r="M20" s="4"/>
      <c r="N20" s="4"/>
      <c r="O20" s="4"/>
      <c r="P20" s="4"/>
      <c r="Q20" s="4"/>
    </row>
    <row r="21" spans="1:17" ht="30" hidden="1" customHeight="1" x14ac:dyDescent="0.25">
      <c r="A21" s="43" t="s">
        <v>3332</v>
      </c>
      <c r="B21" s="382" t="s">
        <v>3333</v>
      </c>
      <c r="C21" s="378"/>
      <c r="D21" s="4"/>
      <c r="E21" s="4"/>
      <c r="F21" s="4"/>
      <c r="G21" s="4"/>
      <c r="H21" s="4"/>
      <c r="I21" s="4"/>
      <c r="J21" s="4"/>
      <c r="K21" s="4"/>
      <c r="L21" s="4"/>
      <c r="M21" s="4"/>
      <c r="N21" s="4"/>
      <c r="O21" s="4"/>
      <c r="P21" s="4"/>
      <c r="Q21" s="4"/>
    </row>
    <row r="22" spans="1:17" ht="30" hidden="1" customHeight="1" x14ac:dyDescent="0.25">
      <c r="A22" s="43" t="s">
        <v>3334</v>
      </c>
      <c r="B22" s="382" t="s">
        <v>3335</v>
      </c>
      <c r="C22" s="378"/>
      <c r="D22" s="4"/>
      <c r="E22" s="4"/>
      <c r="F22" s="4"/>
      <c r="G22" s="4"/>
      <c r="H22" s="4"/>
      <c r="I22" s="4"/>
      <c r="J22" s="4"/>
      <c r="K22" s="4"/>
      <c r="L22" s="4"/>
      <c r="M22" s="4"/>
      <c r="N22" s="4"/>
      <c r="O22" s="4"/>
      <c r="P22" s="4"/>
      <c r="Q22" s="4"/>
    </row>
    <row r="23" spans="1:17" ht="30" hidden="1" customHeight="1" x14ac:dyDescent="0.25">
      <c r="A23" s="43" t="s">
        <v>3336</v>
      </c>
      <c r="B23" s="382" t="s">
        <v>3337</v>
      </c>
      <c r="C23" s="378"/>
      <c r="D23" s="4"/>
      <c r="E23" s="4"/>
      <c r="F23" s="4"/>
      <c r="G23" s="4"/>
      <c r="H23" s="4"/>
      <c r="I23" s="4"/>
      <c r="J23" s="4"/>
      <c r="K23" s="4"/>
      <c r="L23" s="4"/>
      <c r="M23" s="4"/>
      <c r="N23" s="4"/>
      <c r="O23" s="4"/>
      <c r="P23" s="4"/>
      <c r="Q23" s="4"/>
    </row>
    <row r="24" spans="1:17" ht="30" hidden="1" customHeight="1" x14ac:dyDescent="0.25">
      <c r="A24" s="43" t="s">
        <v>3338</v>
      </c>
      <c r="B24" s="382" t="s">
        <v>3339</v>
      </c>
      <c r="C24" s="378"/>
      <c r="D24" s="4"/>
      <c r="E24" s="4"/>
      <c r="F24" s="4"/>
      <c r="G24" s="4"/>
      <c r="H24" s="4"/>
      <c r="I24" s="4"/>
      <c r="J24" s="4"/>
      <c r="K24" s="4"/>
      <c r="L24" s="4"/>
      <c r="M24" s="4"/>
      <c r="N24" s="4"/>
      <c r="O24" s="4"/>
      <c r="P24" s="4"/>
      <c r="Q24" s="4"/>
    </row>
    <row r="25" spans="1:17" ht="30" hidden="1" customHeight="1" x14ac:dyDescent="0.25">
      <c r="A25" s="43" t="s">
        <v>3340</v>
      </c>
      <c r="B25" s="382" t="s">
        <v>3341</v>
      </c>
      <c r="C25" s="378"/>
      <c r="D25" s="4"/>
      <c r="E25" s="4"/>
      <c r="F25" s="4"/>
      <c r="G25" s="4"/>
      <c r="H25" s="4"/>
      <c r="I25" s="4"/>
      <c r="J25" s="4"/>
      <c r="K25" s="4"/>
      <c r="L25" s="4"/>
      <c r="M25" s="4"/>
      <c r="N25" s="4"/>
      <c r="O25" s="4"/>
      <c r="P25" s="4"/>
      <c r="Q25" s="4"/>
    </row>
    <row r="26" spans="1:17" ht="30" hidden="1" customHeight="1" x14ac:dyDescent="0.25">
      <c r="A26" s="43" t="s">
        <v>3342</v>
      </c>
      <c r="B26" s="382" t="s">
        <v>3343</v>
      </c>
      <c r="C26" s="378"/>
      <c r="D26" s="4"/>
      <c r="E26" s="4"/>
      <c r="F26" s="4"/>
      <c r="G26" s="4"/>
      <c r="H26" s="4"/>
      <c r="I26" s="4"/>
      <c r="J26" s="4"/>
      <c r="K26" s="4"/>
      <c r="L26" s="4"/>
      <c r="M26" s="4"/>
      <c r="N26" s="4"/>
      <c r="O26" s="4"/>
      <c r="P26" s="4"/>
      <c r="Q26" s="4"/>
    </row>
    <row r="27" spans="1:17" ht="70.5" hidden="1" customHeight="1" x14ac:dyDescent="0.25">
      <c r="A27" s="43" t="s">
        <v>3344</v>
      </c>
      <c r="B27" s="382" t="s">
        <v>3345</v>
      </c>
      <c r="C27" s="378"/>
      <c r="D27" s="4"/>
      <c r="E27" s="4"/>
      <c r="F27" s="4"/>
      <c r="G27" s="4"/>
      <c r="H27" s="4"/>
      <c r="I27" s="4"/>
      <c r="J27" s="4"/>
      <c r="K27" s="4"/>
      <c r="L27" s="4"/>
      <c r="M27" s="4"/>
      <c r="N27" s="4"/>
      <c r="O27" s="4"/>
      <c r="P27" s="4"/>
      <c r="Q27" s="4"/>
    </row>
    <row r="28" spans="1:17" ht="48" hidden="1" customHeight="1" x14ac:dyDescent="0.25">
      <c r="A28" s="43" t="s">
        <v>3346</v>
      </c>
      <c r="B28" s="382" t="s">
        <v>3347</v>
      </c>
      <c r="C28" s="378"/>
      <c r="D28" s="4"/>
      <c r="E28" s="4"/>
      <c r="F28" s="4"/>
      <c r="G28" s="4"/>
      <c r="H28" s="4"/>
      <c r="I28" s="4"/>
      <c r="J28" s="4"/>
      <c r="K28" s="4"/>
      <c r="L28" s="4"/>
      <c r="M28" s="4"/>
      <c r="N28" s="4"/>
      <c r="O28" s="4"/>
      <c r="P28" s="4"/>
      <c r="Q28" s="4"/>
    </row>
    <row r="29" spans="1:17" ht="100.5" hidden="1" customHeight="1" x14ac:dyDescent="0.25">
      <c r="A29" s="43" t="s">
        <v>3348</v>
      </c>
      <c r="B29" s="382" t="s">
        <v>3349</v>
      </c>
      <c r="C29" s="378"/>
      <c r="D29" s="4"/>
      <c r="E29" s="4"/>
      <c r="F29" s="4"/>
      <c r="G29" s="4"/>
      <c r="H29" s="4"/>
      <c r="I29" s="4"/>
      <c r="J29" s="4"/>
      <c r="K29" s="4"/>
      <c r="L29" s="4"/>
      <c r="M29" s="4"/>
      <c r="N29" s="4"/>
      <c r="O29" s="4"/>
      <c r="P29" s="4"/>
      <c r="Q29" s="4"/>
    </row>
    <row r="30" spans="1:17" ht="45" hidden="1" customHeight="1" x14ac:dyDescent="0.25">
      <c r="A30" s="43" t="s">
        <v>3350</v>
      </c>
      <c r="B30" s="382" t="s">
        <v>3351</v>
      </c>
      <c r="C30" s="378"/>
      <c r="D30" s="4"/>
      <c r="E30" s="4"/>
      <c r="F30" s="4"/>
      <c r="G30" s="4"/>
      <c r="H30" s="4"/>
      <c r="I30" s="4"/>
      <c r="J30" s="4"/>
      <c r="K30" s="4"/>
      <c r="L30" s="4"/>
      <c r="M30" s="4"/>
      <c r="N30" s="4"/>
      <c r="O30" s="4"/>
      <c r="P30" s="4"/>
      <c r="Q30" s="4"/>
    </row>
    <row r="31" spans="1:17" ht="45" hidden="1" customHeight="1" x14ac:dyDescent="0.25">
      <c r="A31" s="43" t="s">
        <v>3352</v>
      </c>
      <c r="B31" s="382" t="s">
        <v>3353</v>
      </c>
      <c r="C31" s="378"/>
      <c r="D31" s="4"/>
      <c r="E31" s="4"/>
      <c r="F31" s="4"/>
      <c r="G31" s="4"/>
      <c r="H31" s="4"/>
      <c r="I31" s="4"/>
      <c r="J31" s="4"/>
      <c r="K31" s="4"/>
      <c r="L31" s="4"/>
      <c r="M31" s="4"/>
      <c r="N31" s="4"/>
      <c r="O31" s="4"/>
      <c r="P31" s="4"/>
      <c r="Q31" s="4"/>
    </row>
    <row r="32" spans="1:17" ht="45" hidden="1" customHeight="1" x14ac:dyDescent="0.25">
      <c r="A32" s="43" t="s">
        <v>3354</v>
      </c>
      <c r="B32" s="382" t="s">
        <v>3355</v>
      </c>
      <c r="C32" s="378"/>
      <c r="D32" s="4"/>
      <c r="E32" s="4"/>
      <c r="F32" s="4"/>
      <c r="G32" s="4"/>
      <c r="H32" s="4"/>
      <c r="I32" s="4"/>
      <c r="J32" s="4"/>
      <c r="K32" s="4"/>
      <c r="L32" s="4"/>
      <c r="M32" s="4"/>
      <c r="N32" s="4"/>
      <c r="O32" s="4"/>
      <c r="P32" s="4"/>
      <c r="Q32" s="4"/>
    </row>
    <row r="33" spans="1:17" ht="72" hidden="1" customHeight="1" x14ac:dyDescent="0.25">
      <c r="A33" s="43" t="s">
        <v>3356</v>
      </c>
      <c r="B33" s="382" t="s">
        <v>3357</v>
      </c>
      <c r="C33" s="378"/>
      <c r="D33" s="4"/>
      <c r="E33" s="4"/>
      <c r="F33" s="4"/>
      <c r="G33" s="4"/>
      <c r="H33" s="4"/>
      <c r="I33" s="4"/>
      <c r="J33" s="4"/>
      <c r="K33" s="4"/>
      <c r="L33" s="4"/>
      <c r="M33" s="4"/>
      <c r="N33" s="4"/>
      <c r="O33" s="4"/>
      <c r="P33" s="4"/>
      <c r="Q33" s="4"/>
    </row>
    <row r="34" spans="1:17" ht="79.5" hidden="1" customHeight="1" x14ac:dyDescent="0.25">
      <c r="A34" s="43" t="s">
        <v>3358</v>
      </c>
      <c r="B34" s="382" t="s">
        <v>3359</v>
      </c>
      <c r="C34" s="378"/>
      <c r="D34" s="4"/>
      <c r="E34" s="4"/>
      <c r="F34" s="4"/>
      <c r="G34" s="4"/>
      <c r="H34" s="4"/>
      <c r="I34" s="4"/>
      <c r="J34" s="4"/>
      <c r="K34" s="4"/>
      <c r="L34" s="4"/>
      <c r="M34" s="4"/>
      <c r="N34" s="4"/>
      <c r="O34" s="4"/>
      <c r="P34" s="4"/>
      <c r="Q34" s="4"/>
    </row>
    <row r="35" spans="1:17" ht="70.5" hidden="1" customHeight="1" x14ac:dyDescent="0.25">
      <c r="A35" s="43" t="s">
        <v>3360</v>
      </c>
      <c r="B35" s="382" t="s">
        <v>3361</v>
      </c>
      <c r="C35" s="378"/>
      <c r="D35" s="4"/>
      <c r="E35" s="4"/>
      <c r="F35" s="4"/>
      <c r="G35" s="4"/>
      <c r="H35" s="4"/>
      <c r="I35" s="4"/>
      <c r="J35" s="4"/>
      <c r="K35" s="4"/>
      <c r="L35" s="4"/>
      <c r="M35" s="4"/>
      <c r="N35" s="4"/>
      <c r="O35" s="4"/>
      <c r="P35" s="4"/>
      <c r="Q35" s="4"/>
    </row>
    <row r="36" spans="1:17" ht="45.75" hidden="1" customHeight="1" x14ac:dyDescent="0.25">
      <c r="A36" s="43" t="s">
        <v>3362</v>
      </c>
      <c r="B36" s="382" t="s">
        <v>3363</v>
      </c>
      <c r="C36" s="378"/>
      <c r="D36" s="4"/>
      <c r="E36" s="4"/>
      <c r="F36" s="4"/>
      <c r="G36" s="4"/>
      <c r="H36" s="4"/>
      <c r="I36" s="4"/>
      <c r="J36" s="4"/>
      <c r="K36" s="4"/>
      <c r="L36" s="4"/>
      <c r="M36" s="4"/>
      <c r="N36" s="4"/>
      <c r="O36" s="4"/>
      <c r="P36" s="4"/>
      <c r="Q36" s="4"/>
    </row>
    <row r="37" spans="1:17" ht="54.75" hidden="1" customHeight="1" x14ac:dyDescent="0.25">
      <c r="A37" s="43" t="s">
        <v>3364</v>
      </c>
      <c r="B37" s="382" t="s">
        <v>3365</v>
      </c>
      <c r="C37" s="378"/>
      <c r="D37" s="4"/>
      <c r="E37" s="4"/>
      <c r="F37" s="4"/>
      <c r="G37" s="4"/>
      <c r="H37" s="4"/>
      <c r="I37" s="4"/>
      <c r="J37" s="4"/>
      <c r="K37" s="4"/>
      <c r="L37" s="4"/>
      <c r="M37" s="4"/>
      <c r="N37" s="4"/>
      <c r="O37" s="4"/>
      <c r="P37" s="4"/>
      <c r="Q37" s="4"/>
    </row>
    <row r="38" spans="1:17" ht="37.5" hidden="1" customHeight="1" x14ac:dyDescent="0.25">
      <c r="A38" s="43" t="s">
        <v>3366</v>
      </c>
      <c r="B38" s="382" t="s">
        <v>3367</v>
      </c>
      <c r="C38" s="378"/>
      <c r="D38" s="4"/>
      <c r="E38" s="4"/>
      <c r="F38" s="4"/>
      <c r="G38" s="4"/>
      <c r="H38" s="4"/>
      <c r="I38" s="4"/>
      <c r="J38" s="4"/>
      <c r="K38" s="4"/>
      <c r="L38" s="4"/>
      <c r="M38" s="4"/>
      <c r="N38" s="4"/>
      <c r="O38" s="4"/>
      <c r="P38" s="4"/>
      <c r="Q38" s="4"/>
    </row>
    <row r="39" spans="1:17" ht="61.5" hidden="1" customHeight="1" x14ac:dyDescent="0.25">
      <c r="A39" s="43" t="s">
        <v>3368</v>
      </c>
      <c r="B39" s="382" t="s">
        <v>3369</v>
      </c>
      <c r="C39" s="378"/>
      <c r="D39" s="4"/>
      <c r="E39" s="4"/>
      <c r="F39" s="4"/>
      <c r="G39" s="4"/>
      <c r="H39" s="4"/>
      <c r="I39" s="4"/>
      <c r="J39" s="4"/>
      <c r="K39" s="4"/>
      <c r="L39" s="4"/>
      <c r="M39" s="4"/>
      <c r="N39" s="4"/>
      <c r="O39" s="4"/>
      <c r="P39" s="4"/>
      <c r="Q39" s="4"/>
    </row>
    <row r="40" spans="1:17" ht="53.25" hidden="1" customHeight="1" x14ac:dyDescent="0.25">
      <c r="A40" s="43" t="s">
        <v>3370</v>
      </c>
      <c r="B40" s="382" t="s">
        <v>3371</v>
      </c>
      <c r="C40" s="378"/>
      <c r="D40" s="4"/>
      <c r="E40" s="4"/>
      <c r="F40" s="4"/>
      <c r="G40" s="4"/>
      <c r="H40" s="4"/>
      <c r="I40" s="4"/>
      <c r="J40" s="4"/>
      <c r="K40" s="4"/>
      <c r="L40" s="4"/>
      <c r="M40" s="4"/>
      <c r="N40" s="4"/>
      <c r="O40" s="4"/>
      <c r="P40" s="4"/>
      <c r="Q40" s="4"/>
    </row>
    <row r="41" spans="1:17" ht="73.5" hidden="1" customHeight="1" x14ac:dyDescent="0.25">
      <c r="A41" s="43" t="s">
        <v>3372</v>
      </c>
      <c r="B41" s="382" t="s">
        <v>3373</v>
      </c>
      <c r="C41" s="378"/>
      <c r="D41" s="4"/>
      <c r="E41" s="4"/>
      <c r="F41" s="4"/>
      <c r="G41" s="4"/>
      <c r="H41" s="4"/>
      <c r="I41" s="4"/>
      <c r="J41" s="4"/>
      <c r="K41" s="4"/>
      <c r="L41" s="4"/>
      <c r="M41" s="4"/>
      <c r="N41" s="4"/>
      <c r="O41" s="4"/>
      <c r="P41" s="4"/>
      <c r="Q41" s="4"/>
    </row>
    <row r="42" spans="1:17" ht="57.75" hidden="1" customHeight="1" x14ac:dyDescent="0.25">
      <c r="A42" s="43" t="s">
        <v>3374</v>
      </c>
      <c r="B42" s="382" t="s">
        <v>3375</v>
      </c>
      <c r="C42" s="378"/>
      <c r="D42" s="4"/>
      <c r="E42" s="4"/>
      <c r="F42" s="4"/>
      <c r="G42" s="4"/>
      <c r="H42" s="4"/>
      <c r="I42" s="4"/>
      <c r="J42" s="4"/>
      <c r="K42" s="4"/>
      <c r="L42" s="4"/>
      <c r="M42" s="4"/>
      <c r="N42" s="4"/>
      <c r="O42" s="4"/>
      <c r="P42" s="4"/>
      <c r="Q42" s="4"/>
    </row>
    <row r="43" spans="1:17" ht="84" hidden="1" customHeight="1" x14ac:dyDescent="0.25">
      <c r="A43" s="43" t="s">
        <v>3376</v>
      </c>
      <c r="B43" s="382" t="s">
        <v>3377</v>
      </c>
      <c r="C43" s="378"/>
      <c r="D43" s="4"/>
      <c r="E43" s="4"/>
      <c r="F43" s="4"/>
      <c r="G43" s="4"/>
      <c r="H43" s="4"/>
      <c r="I43" s="4"/>
      <c r="J43" s="4"/>
      <c r="K43" s="4"/>
      <c r="L43" s="4"/>
      <c r="M43" s="4"/>
      <c r="N43" s="4"/>
      <c r="O43" s="4"/>
      <c r="P43" s="4"/>
      <c r="Q43" s="4"/>
    </row>
    <row r="44" spans="1:17" ht="48" hidden="1" customHeight="1" x14ac:dyDescent="0.25">
      <c r="A44" s="43" t="s">
        <v>3378</v>
      </c>
      <c r="B44" s="382" t="s">
        <v>3379</v>
      </c>
      <c r="C44" s="378"/>
      <c r="D44" s="4"/>
      <c r="E44" s="4"/>
      <c r="F44" s="4"/>
      <c r="G44" s="4"/>
      <c r="H44" s="4"/>
      <c r="I44" s="4"/>
      <c r="J44" s="4"/>
      <c r="K44" s="4"/>
      <c r="L44" s="4"/>
      <c r="M44" s="4"/>
      <c r="N44" s="4"/>
      <c r="O44" s="4"/>
      <c r="P44" s="4"/>
      <c r="Q44" s="4"/>
    </row>
    <row r="45" spans="1:17" ht="57" hidden="1" customHeight="1" x14ac:dyDescent="0.25">
      <c r="A45" s="43" t="s">
        <v>3380</v>
      </c>
      <c r="B45" s="382" t="s">
        <v>3381</v>
      </c>
      <c r="C45" s="378"/>
      <c r="D45" s="4"/>
      <c r="E45" s="4"/>
      <c r="F45" s="4"/>
      <c r="G45" s="4"/>
      <c r="H45" s="4"/>
      <c r="I45" s="4"/>
      <c r="J45" s="4"/>
      <c r="K45" s="4"/>
      <c r="L45" s="4"/>
      <c r="M45" s="4"/>
      <c r="N45" s="4"/>
      <c r="O45" s="4"/>
      <c r="P45" s="4"/>
      <c r="Q45" s="4"/>
    </row>
    <row r="46" spans="1:17" ht="73.5" hidden="1" customHeight="1" x14ac:dyDescent="0.25">
      <c r="A46" s="43" t="s">
        <v>3382</v>
      </c>
      <c r="B46" s="383" t="s">
        <v>3383</v>
      </c>
      <c r="C46" s="378"/>
      <c r="D46" s="41"/>
      <c r="E46" s="4"/>
      <c r="F46" s="4"/>
      <c r="G46" s="4"/>
      <c r="H46" s="4"/>
      <c r="I46" s="4"/>
      <c r="J46" s="4"/>
      <c r="K46" s="4"/>
      <c r="L46" s="4"/>
      <c r="M46" s="4"/>
      <c r="N46" s="4"/>
      <c r="O46" s="4"/>
      <c r="P46" s="4"/>
      <c r="Q46" s="4"/>
    </row>
    <row r="47" spans="1:17" ht="66" hidden="1" customHeight="1" x14ac:dyDescent="0.25">
      <c r="A47" s="48" t="s">
        <v>3384</v>
      </c>
      <c r="B47" s="384" t="s">
        <v>3385</v>
      </c>
      <c r="C47" s="384"/>
      <c r="D47" s="4"/>
      <c r="E47" s="4"/>
      <c r="F47" s="4"/>
      <c r="G47" s="4"/>
      <c r="H47" s="4"/>
      <c r="I47" s="4"/>
      <c r="J47" s="4"/>
      <c r="K47" s="4"/>
      <c r="L47" s="4"/>
      <c r="M47" s="4"/>
      <c r="N47" s="4"/>
      <c r="O47" s="4"/>
      <c r="P47" s="4"/>
      <c r="Q47" s="4"/>
    </row>
    <row r="48" spans="1:17" ht="123.75" customHeight="1" x14ac:dyDescent="0.25">
      <c r="A48" s="271" t="s">
        <v>3386</v>
      </c>
      <c r="B48" s="381" t="s">
        <v>3387</v>
      </c>
      <c r="C48" s="380"/>
      <c r="D48" s="4"/>
      <c r="E48" s="4"/>
      <c r="F48" s="4"/>
      <c r="G48" s="4"/>
      <c r="H48" s="4"/>
      <c r="I48" s="4"/>
      <c r="J48" s="4"/>
      <c r="K48" s="4"/>
      <c r="L48" s="4"/>
      <c r="M48" s="4"/>
      <c r="N48" s="4"/>
      <c r="O48" s="4"/>
      <c r="P48" s="4"/>
      <c r="Q48" s="4"/>
    </row>
    <row r="49" spans="1:17" ht="34.5" customHeight="1" x14ac:dyDescent="0.25">
      <c r="A49" s="271" t="s">
        <v>3388</v>
      </c>
      <c r="B49" s="379" t="s">
        <v>3389</v>
      </c>
      <c r="C49" s="380"/>
      <c r="D49" s="4"/>
      <c r="E49" s="4"/>
      <c r="F49" s="4"/>
      <c r="G49" s="4"/>
      <c r="H49" s="4"/>
      <c r="I49" s="4"/>
      <c r="J49" s="4"/>
      <c r="K49" s="4"/>
      <c r="L49" s="4"/>
      <c r="M49" s="4"/>
      <c r="N49" s="4"/>
      <c r="O49" s="4"/>
      <c r="P49" s="4"/>
      <c r="Q49" s="4"/>
    </row>
    <row r="50" spans="1:17" ht="34.5" customHeight="1" x14ac:dyDescent="0.25">
      <c r="A50" s="271" t="s">
        <v>3390</v>
      </c>
      <c r="B50" s="379" t="s">
        <v>3391</v>
      </c>
      <c r="C50" s="380"/>
      <c r="D50" s="4"/>
      <c r="E50" s="4"/>
      <c r="F50" s="4"/>
      <c r="G50" s="4"/>
      <c r="H50" s="4"/>
      <c r="I50" s="4"/>
      <c r="J50" s="4"/>
      <c r="K50" s="4"/>
      <c r="L50" s="4"/>
      <c r="M50" s="4"/>
      <c r="N50" s="4"/>
      <c r="O50" s="4"/>
      <c r="P50" s="4"/>
      <c r="Q50" s="4"/>
    </row>
    <row r="51" spans="1:17" ht="31.5" customHeight="1" x14ac:dyDescent="0.25">
      <c r="A51" s="313" t="s">
        <v>3392</v>
      </c>
      <c r="B51" s="377" t="s">
        <v>3393</v>
      </c>
      <c r="C51" s="378"/>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72" customWidth="1"/>
    <col min="2" max="7" width="14.44140625" customWidth="1"/>
  </cols>
  <sheetData>
    <row r="1" spans="1:1" ht="37.5" customHeight="1" x14ac:dyDescent="0.25">
      <c r="A1" s="279" t="s">
        <v>12</v>
      </c>
    </row>
    <row r="2" spans="1:1" ht="12.75" customHeight="1" x14ac:dyDescent="0.25">
      <c r="A2" s="273"/>
    </row>
    <row r="3" spans="1:1" ht="20.399999999999999" x14ac:dyDescent="0.25">
      <c r="A3" s="274" t="s">
        <v>13</v>
      </c>
    </row>
    <row r="4" spans="1:1" ht="39" customHeight="1" x14ac:dyDescent="0.25">
      <c r="A4" s="274" t="s">
        <v>14</v>
      </c>
    </row>
    <row r="5" spans="1:1" ht="51.75" customHeight="1" x14ac:dyDescent="0.25">
      <c r="A5" s="274" t="s">
        <v>15</v>
      </c>
    </row>
    <row r="6" spans="1:1" ht="27" customHeight="1" x14ac:dyDescent="0.25">
      <c r="A6" s="275" t="s">
        <v>16</v>
      </c>
    </row>
    <row r="7" spans="1:1" ht="40.799999999999997" x14ac:dyDescent="0.25">
      <c r="A7" s="276" t="s">
        <v>17</v>
      </c>
    </row>
    <row r="8" spans="1:1" ht="71.400000000000006" x14ac:dyDescent="0.25">
      <c r="A8" s="277" t="s">
        <v>18</v>
      </c>
    </row>
    <row r="9" spans="1:1" ht="20.399999999999999" x14ac:dyDescent="0.25">
      <c r="A9" s="274" t="s">
        <v>19</v>
      </c>
    </row>
    <row r="10" spans="1:1" ht="40.799999999999997" x14ac:dyDescent="0.25">
      <c r="A10" s="274" t="s">
        <v>20</v>
      </c>
    </row>
    <row r="11" spans="1:1" ht="42.75" customHeight="1" x14ac:dyDescent="0.25">
      <c r="A11" s="278"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7" t="s">
        <v>22</v>
      </c>
      <c r="B2" s="338"/>
      <c r="C2" s="338"/>
      <c r="D2" s="338"/>
      <c r="E2" s="338"/>
      <c r="F2" s="338"/>
      <c r="G2" s="338"/>
      <c r="H2" s="338"/>
      <c r="I2" s="338"/>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4">
      <c r="A4" s="339" t="s">
        <v>24</v>
      </c>
      <c r="B4" s="340"/>
      <c r="C4" s="340"/>
      <c r="D4" s="340"/>
      <c r="E4" s="340"/>
      <c r="F4" s="340"/>
      <c r="G4" s="340"/>
      <c r="H4" s="340"/>
      <c r="I4" s="340"/>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8">
        <v>50602</v>
      </c>
      <c r="H6" s="19" t="s">
        <v>26</v>
      </c>
      <c r="I6" s="20" t="s">
        <v>27</v>
      </c>
      <c r="J6" s="4"/>
      <c r="L6" s="4"/>
      <c r="M6" s="4"/>
      <c r="N6" s="4"/>
      <c r="O6" s="4"/>
      <c r="P6" s="4"/>
      <c r="Q6" s="4"/>
      <c r="R6" s="4"/>
      <c r="S6" s="4"/>
      <c r="T6" s="4"/>
      <c r="U6" s="4"/>
      <c r="V6" s="4"/>
      <c r="W6" s="4"/>
      <c r="X6" s="4"/>
    </row>
    <row r="7" spans="1:24" ht="15" customHeight="1" x14ac:dyDescent="0.25">
      <c r="B7" s="21"/>
      <c r="C7" s="22"/>
      <c r="D7" s="23"/>
      <c r="E7" s="341" t="s">
        <v>28</v>
      </c>
      <c r="F7" s="344" t="s">
        <v>29</v>
      </c>
      <c r="G7" s="345"/>
      <c r="H7" s="24" t="str">
        <f>IF(OR(MAX(Skriveni!C2:F983)&gt;0,MIN(Skriveni!C2:F983)&lt;0),"DA","NE")</f>
        <v>DA</v>
      </c>
      <c r="I7" s="25" t="str">
        <f>IF(AND(H7="DA",Kont!E19&gt;0),Kont!E19,"Nema")</f>
        <v>Nema</v>
      </c>
      <c r="L7" s="4"/>
      <c r="M7" s="4"/>
      <c r="N7" s="4"/>
      <c r="O7" s="4"/>
      <c r="P7" s="4"/>
      <c r="Q7" s="4"/>
      <c r="R7" s="4"/>
      <c r="S7" s="4"/>
      <c r="T7" s="4"/>
      <c r="U7" s="4"/>
      <c r="V7" s="4"/>
      <c r="W7" s="4"/>
      <c r="X7" s="4"/>
    </row>
    <row r="8" spans="1:24" ht="39.6" x14ac:dyDescent="0.25">
      <c r="B8" s="18" t="s">
        <v>30</v>
      </c>
      <c r="C8" s="267" t="s">
        <v>31</v>
      </c>
      <c r="E8" s="342"/>
      <c r="F8" s="333" t="s">
        <v>32</v>
      </c>
      <c r="G8" s="33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42"/>
      <c r="F9" s="335" t="s">
        <v>33</v>
      </c>
      <c r="G9" s="33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34</v>
      </c>
      <c r="C10" s="269" t="s">
        <v>35</v>
      </c>
      <c r="E10" s="342"/>
      <c r="F10" s="333" t="s">
        <v>36</v>
      </c>
      <c r="G10" s="33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43"/>
      <c r="F11" s="346" t="s">
        <v>37</v>
      </c>
      <c r="G11" s="34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70"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3" t="s">
        <v>40</v>
      </c>
      <c r="B15" s="327" t="s">
        <v>41</v>
      </c>
      <c r="C15" s="328"/>
      <c r="D15" s="328"/>
      <c r="E15" s="328"/>
      <c r="F15" s="329"/>
      <c r="G15" s="264" t="s">
        <v>42</v>
      </c>
      <c r="H15" s="264" t="s">
        <v>43</v>
      </c>
      <c r="I15" s="265" t="s">
        <v>44</v>
      </c>
      <c r="J15" s="4"/>
      <c r="K15" s="4"/>
      <c r="L15" s="4"/>
      <c r="M15" s="4"/>
      <c r="N15" s="4"/>
      <c r="O15" s="4"/>
      <c r="P15" s="4"/>
      <c r="Q15" s="4"/>
      <c r="R15" s="4"/>
      <c r="S15" s="4"/>
      <c r="T15" s="4"/>
      <c r="U15" s="4"/>
      <c r="V15" s="4"/>
      <c r="W15" s="4"/>
      <c r="X15" s="4"/>
    </row>
    <row r="16" spans="1:24" ht="12.75" customHeight="1" x14ac:dyDescent="0.25">
      <c r="A16" s="330" t="s">
        <v>29</v>
      </c>
      <c r="B16" s="326" t="str">
        <f>'PR-RAS'!B6</f>
        <v xml:space="preserve">PRIHODI POSLOVANJA (šifre 61+62+63+64+65+66+67+68) </v>
      </c>
      <c r="C16" s="322"/>
      <c r="D16" s="322"/>
      <c r="E16" s="322"/>
      <c r="F16" s="323"/>
      <c r="G16" s="34" t="str">
        <f>'PR-RAS'!C6</f>
        <v>6</v>
      </c>
      <c r="H16" s="172">
        <f>'PR-RAS'!D6</f>
        <v>1672169</v>
      </c>
      <c r="I16" s="172">
        <f>'PR-RAS'!E6</f>
        <v>2533792.73</v>
      </c>
      <c r="J16" s="4"/>
      <c r="K16" s="4"/>
      <c r="L16" s="4"/>
      <c r="M16" s="4"/>
      <c r="N16" s="4"/>
      <c r="O16" s="4"/>
      <c r="P16" s="4"/>
      <c r="Q16" s="4"/>
      <c r="R16" s="4"/>
      <c r="S16" s="4"/>
      <c r="T16" s="4"/>
      <c r="U16" s="4"/>
      <c r="V16" s="4"/>
      <c r="W16" s="4"/>
      <c r="X16" s="4"/>
    </row>
    <row r="17" spans="1:24" ht="12.75" customHeight="1" x14ac:dyDescent="0.25">
      <c r="A17" s="331"/>
      <c r="B17" s="315" t="str">
        <f>'PR-RAS'!B151</f>
        <v xml:space="preserve">RASHODI POSLOVANJA (šifre 31+32+34+35+36+37+38) </v>
      </c>
      <c r="C17" s="316"/>
      <c r="D17" s="316"/>
      <c r="E17" s="316"/>
      <c r="F17" s="317"/>
      <c r="G17" s="35" t="str">
        <f>'PR-RAS'!C151</f>
        <v>3</v>
      </c>
      <c r="H17" s="172">
        <f>'PR-RAS'!D151</f>
        <v>1397075</v>
      </c>
      <c r="I17" s="172">
        <f>'PR-RAS'!E151</f>
        <v>1980963.6800000002</v>
      </c>
      <c r="J17" s="4"/>
      <c r="K17" s="4"/>
      <c r="L17" s="4"/>
      <c r="M17" s="4"/>
      <c r="N17" s="4"/>
      <c r="O17" s="4"/>
      <c r="P17" s="4"/>
      <c r="Q17" s="4"/>
      <c r="R17" s="4"/>
      <c r="S17" s="4"/>
      <c r="T17" s="4"/>
      <c r="U17" s="4"/>
      <c r="V17" s="4"/>
      <c r="W17" s="4"/>
      <c r="X17" s="4"/>
    </row>
    <row r="18" spans="1:24" ht="12.75" customHeight="1" x14ac:dyDescent="0.25">
      <c r="A18" s="331"/>
      <c r="B18" s="315" t="str">
        <f>'PR-RAS'!B645</f>
        <v>Višak prihoda i primitaka raspoloživ u sljedećem razdoblju (šifre X005 + '9221-9222' - Y005 - '9222-9221')</v>
      </c>
      <c r="C18" s="316"/>
      <c r="D18" s="316"/>
      <c r="E18" s="316"/>
      <c r="F18" s="317"/>
      <c r="G18" s="35" t="str">
        <f>'PR-RAS'!C645</f>
        <v>X006</v>
      </c>
      <c r="H18" s="172">
        <f>'PR-RAS'!D645</f>
        <v>1092</v>
      </c>
      <c r="I18" s="172">
        <f>'PR-RAS'!E645</f>
        <v>44913.189999999777</v>
      </c>
      <c r="J18" s="4"/>
      <c r="K18" s="4"/>
      <c r="L18" s="4"/>
      <c r="M18" s="4"/>
      <c r="N18" s="4"/>
      <c r="O18" s="4"/>
      <c r="P18" s="4"/>
      <c r="Q18" s="4"/>
      <c r="R18" s="4"/>
      <c r="S18" s="4"/>
      <c r="T18" s="4"/>
      <c r="U18" s="4"/>
      <c r="V18" s="4"/>
      <c r="W18" s="4"/>
      <c r="X18" s="4"/>
    </row>
    <row r="19" spans="1:24" ht="12.75" customHeight="1" x14ac:dyDescent="0.25">
      <c r="A19" s="332"/>
      <c r="B19" s="318" t="str">
        <f>'PR-RAS'!B646</f>
        <v>Manjak prihoda i primitaka za pokriće u sljedećem razdoblju (šifre Y005 + '9222-9221' - X005 - '9221-9222' )</v>
      </c>
      <c r="C19" s="319"/>
      <c r="D19" s="319"/>
      <c r="E19" s="319"/>
      <c r="F19" s="320"/>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5">
      <c r="A20" s="330" t="s">
        <v>32</v>
      </c>
      <c r="B20" s="326" t="str">
        <f>BILANCA!B7</f>
        <v>Nefinancijska imovina (šifre 01+02+03+04+05+06)</v>
      </c>
      <c r="C20" s="322"/>
      <c r="D20" s="322"/>
      <c r="E20" s="322"/>
      <c r="F20" s="323"/>
      <c r="G20" s="159" t="str">
        <f>BILANCA!C7</f>
        <v>B002</v>
      </c>
      <c r="H20" s="174">
        <f>BILANCA!D7</f>
        <v>426817</v>
      </c>
      <c r="I20" s="175">
        <f>BILANCA!E7</f>
        <v>442376.49</v>
      </c>
      <c r="J20" s="4"/>
      <c r="K20" s="4"/>
      <c r="L20" s="4"/>
      <c r="M20" s="4"/>
      <c r="N20" s="4"/>
      <c r="O20" s="4"/>
      <c r="P20" s="4"/>
      <c r="Q20" s="4"/>
      <c r="R20" s="4"/>
      <c r="S20" s="4"/>
      <c r="T20" s="4"/>
      <c r="U20" s="4"/>
      <c r="V20" s="4"/>
      <c r="W20" s="4"/>
      <c r="X20" s="4"/>
    </row>
    <row r="21" spans="1:24" ht="12.75" customHeight="1" x14ac:dyDescent="0.25">
      <c r="A21" s="331"/>
      <c r="B21" s="315" t="str">
        <f>BILANCA!B68</f>
        <v>Financijska imovina (šifre 11+12+13+14+15+16+17+19)</v>
      </c>
      <c r="C21" s="316"/>
      <c r="D21" s="316"/>
      <c r="E21" s="316"/>
      <c r="F21" s="317"/>
      <c r="G21" s="160" t="str">
        <f>BILANCA!C68</f>
        <v>1</v>
      </c>
      <c r="H21" s="176">
        <f>BILANCA!D68</f>
        <v>144300</v>
      </c>
      <c r="I21" s="177">
        <f>BILANCA!E68</f>
        <v>263768.96999999997</v>
      </c>
      <c r="J21" s="4"/>
      <c r="K21" s="4"/>
      <c r="L21" s="4"/>
      <c r="M21" s="4"/>
      <c r="N21" s="4"/>
      <c r="O21" s="4"/>
      <c r="P21" s="4"/>
      <c r="Q21" s="4"/>
      <c r="R21" s="4"/>
      <c r="S21" s="4"/>
      <c r="T21" s="4"/>
      <c r="U21" s="4"/>
      <c r="V21" s="4"/>
      <c r="W21" s="4"/>
      <c r="X21" s="4"/>
    </row>
    <row r="22" spans="1:24" ht="12.75" customHeight="1" x14ac:dyDescent="0.25">
      <c r="A22" s="331"/>
      <c r="B22" s="315" t="str">
        <f>BILANCA!B176</f>
        <v xml:space="preserve">Obveze (šifre 23+24+25+26+29) </v>
      </c>
      <c r="C22" s="316"/>
      <c r="D22" s="316"/>
      <c r="E22" s="316"/>
      <c r="F22" s="317"/>
      <c r="G22" s="160" t="str">
        <f>BILANCA!C176</f>
        <v>2</v>
      </c>
      <c r="H22" s="176">
        <f>BILANCA!D176</f>
        <v>92761</v>
      </c>
      <c r="I22" s="177">
        <f>BILANCA!E176</f>
        <v>213291.57</v>
      </c>
      <c r="J22" s="4"/>
      <c r="K22" s="4"/>
      <c r="L22" s="4"/>
      <c r="M22" s="4"/>
      <c r="N22" s="4"/>
      <c r="O22" s="4"/>
      <c r="P22" s="4"/>
      <c r="Q22" s="4"/>
      <c r="R22" s="4"/>
      <c r="S22" s="4"/>
      <c r="T22" s="4"/>
      <c r="U22" s="4"/>
      <c r="V22" s="4"/>
      <c r="W22" s="4"/>
      <c r="X22" s="4"/>
    </row>
    <row r="23" spans="1:24" ht="12.75" customHeight="1" x14ac:dyDescent="0.25">
      <c r="A23" s="332"/>
      <c r="B23" s="318" t="str">
        <f>BILANCA!B237</f>
        <v>Vlastiti izvori (šifre 91 + 922 - 93 + 96 do 98)</v>
      </c>
      <c r="C23" s="319"/>
      <c r="D23" s="319"/>
      <c r="E23" s="319"/>
      <c r="F23" s="320"/>
      <c r="G23" s="161" t="str">
        <f>BILANCA!C237</f>
        <v>9</v>
      </c>
      <c r="H23" s="178">
        <f>BILANCA!D237</f>
        <v>478356</v>
      </c>
      <c r="I23" s="179">
        <f>BILANCA!E237</f>
        <v>492853.89</v>
      </c>
      <c r="J23" s="4"/>
      <c r="K23" s="4"/>
      <c r="L23" s="4"/>
      <c r="M23" s="4"/>
      <c r="N23" s="4"/>
      <c r="O23" s="4"/>
      <c r="P23" s="4"/>
      <c r="Q23" s="4"/>
      <c r="R23" s="4"/>
      <c r="S23" s="4"/>
      <c r="T23" s="4"/>
      <c r="U23" s="4"/>
      <c r="V23" s="4"/>
      <c r="W23" s="4"/>
      <c r="X23" s="4"/>
    </row>
    <row r="24" spans="1:24" ht="12.75" customHeight="1" x14ac:dyDescent="0.25">
      <c r="A24" s="330" t="s">
        <v>45</v>
      </c>
      <c r="B24" s="326" t="str">
        <f>'RAS-funkcijski'!B5</f>
        <v>Opće javne usluge (šifre 011+012+013+014 do 018)</v>
      </c>
      <c r="C24" s="322"/>
      <c r="D24" s="322"/>
      <c r="E24" s="322"/>
      <c r="F24" s="323"/>
      <c r="G24" s="159" t="str">
        <f>'RAS-funkcijski'!C5</f>
        <v>01</v>
      </c>
      <c r="H24" s="174">
        <f>'RAS-funkcijski'!D5</f>
        <v>1671122</v>
      </c>
      <c r="I24" s="175">
        <f>'RAS-funkcijski'!E5</f>
        <v>2489971.2200000002</v>
      </c>
      <c r="J24" s="4"/>
      <c r="K24" s="4"/>
      <c r="L24" s="4"/>
      <c r="M24" s="4"/>
      <c r="N24" s="4"/>
      <c r="O24" s="4"/>
      <c r="P24" s="4"/>
      <c r="Q24" s="4"/>
      <c r="R24" s="4"/>
      <c r="S24" s="4"/>
      <c r="T24" s="4"/>
      <c r="U24" s="4"/>
      <c r="V24" s="4"/>
      <c r="W24" s="4"/>
      <c r="X24" s="4"/>
    </row>
    <row r="25" spans="1:24" ht="12.75" customHeight="1" x14ac:dyDescent="0.25">
      <c r="A25" s="331"/>
      <c r="B25" s="315" t="str">
        <f>'RAS-funkcijski'!B35</f>
        <v>Ekonomski poslovi (šifre 041+042+043+044+045+046+047+048+049)</v>
      </c>
      <c r="C25" s="316"/>
      <c r="D25" s="316"/>
      <c r="E25" s="316"/>
      <c r="F25" s="317"/>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31"/>
      <c r="B26" s="315" t="str">
        <f>'RAS-funkcijski'!B88</f>
        <v>Rashodi vezani za stanovanje i kom. pogodnosti koji nisu drugdje svrstani</v>
      </c>
      <c r="C26" s="316"/>
      <c r="D26" s="316"/>
      <c r="E26" s="316"/>
      <c r="F26" s="317"/>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31"/>
      <c r="B27" s="315" t="str">
        <f>'RAS-funkcijski'!B114</f>
        <v>Obrazovanje (šifre 091+092+093+094+095+096+097+098)</v>
      </c>
      <c r="C27" s="316"/>
      <c r="D27" s="316"/>
      <c r="E27" s="316"/>
      <c r="F27" s="317"/>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5">
      <c r="A28" s="332"/>
      <c r="B28" s="318" t="str">
        <f>'RAS-funkcijski'!B141</f>
        <v>Kontrolni zbroj (šifre 01+02+03+04+05+06+07+08+09+10)</v>
      </c>
      <c r="C28" s="319"/>
      <c r="D28" s="319"/>
      <c r="E28" s="319"/>
      <c r="F28" s="320"/>
      <c r="G28" s="161" t="str">
        <f>'RAS-funkcijski'!C141</f>
        <v>R1</v>
      </c>
      <c r="H28" s="180">
        <f>'RAS-funkcijski'!D141</f>
        <v>1671122</v>
      </c>
      <c r="I28" s="181">
        <f>'RAS-funkcijski'!E141</f>
        <v>2489971.2200000002</v>
      </c>
      <c r="J28" s="4"/>
      <c r="K28" s="4"/>
      <c r="L28" s="4"/>
      <c r="M28" s="4"/>
      <c r="N28" s="4"/>
      <c r="O28" s="4"/>
      <c r="P28" s="4"/>
      <c r="Q28" s="4"/>
      <c r="R28" s="4"/>
      <c r="S28" s="4"/>
      <c r="T28" s="4"/>
      <c r="U28" s="4"/>
      <c r="V28" s="4"/>
      <c r="W28" s="4"/>
      <c r="X28" s="4"/>
    </row>
    <row r="29" spans="1:24" ht="12.75" customHeight="1" x14ac:dyDescent="0.25">
      <c r="A29" s="330" t="s">
        <v>36</v>
      </c>
      <c r="B29" s="321" t="str">
        <f>'P-VRIO'!B5</f>
        <v>Promjene u vrijednosti i obujmu imovine (šifre 91511+91512)</v>
      </c>
      <c r="C29" s="322"/>
      <c r="D29" s="322"/>
      <c r="E29" s="322"/>
      <c r="F29" s="323"/>
      <c r="G29" s="159" t="str">
        <f>'P-VRIO'!C5</f>
        <v>9151</v>
      </c>
      <c r="H29" s="174">
        <f>'P-VRIO'!D5</f>
        <v>0</v>
      </c>
      <c r="I29" s="175">
        <f>'P-VRIO'!E5</f>
        <v>3100</v>
      </c>
      <c r="J29" s="4"/>
      <c r="K29" s="4"/>
      <c r="L29" s="4"/>
      <c r="M29" s="4"/>
      <c r="N29" s="4"/>
      <c r="O29" s="4"/>
      <c r="P29" s="4"/>
      <c r="Q29" s="4"/>
      <c r="R29" s="4"/>
      <c r="S29" s="4"/>
      <c r="T29" s="4"/>
      <c r="U29" s="4"/>
      <c r="V29" s="4"/>
      <c r="W29" s="4"/>
      <c r="X29" s="4"/>
    </row>
    <row r="30" spans="1:24" ht="12.75" customHeight="1" x14ac:dyDescent="0.25">
      <c r="A30" s="331"/>
      <c r="B30" s="324" t="str">
        <f>'P-VRIO'!B22</f>
        <v>Promjene u obujmu imovine (šifre P016+P023)</v>
      </c>
      <c r="C30" s="316"/>
      <c r="D30" s="316"/>
      <c r="E30" s="316"/>
      <c r="F30" s="317"/>
      <c r="G30" s="160" t="str">
        <f>'P-VRIO'!C22</f>
        <v>91512</v>
      </c>
      <c r="H30" s="176">
        <f>'P-VRIO'!D22</f>
        <v>0</v>
      </c>
      <c r="I30" s="177">
        <f>'P-VRIO'!E22</f>
        <v>3100</v>
      </c>
      <c r="J30" s="4"/>
      <c r="K30" s="4"/>
      <c r="L30" s="4"/>
      <c r="M30" s="4"/>
      <c r="N30" s="4"/>
      <c r="O30" s="4"/>
      <c r="P30" s="4"/>
      <c r="Q30" s="4"/>
      <c r="R30" s="4"/>
      <c r="S30" s="4"/>
      <c r="T30" s="4"/>
      <c r="U30" s="4"/>
      <c r="V30" s="4"/>
      <c r="W30" s="4"/>
      <c r="X30" s="4"/>
    </row>
    <row r="31" spans="1:24" ht="12.75" customHeight="1" x14ac:dyDescent="0.25">
      <c r="A31" s="331"/>
      <c r="B31" s="324" t="str">
        <f>'P-VRIO'!B38</f>
        <v>Promjene u vrijednosti (revalorizacija) i obujmu obveza (šifre 91521+91522)</v>
      </c>
      <c r="C31" s="316"/>
      <c r="D31" s="316"/>
      <c r="E31" s="316"/>
      <c r="F31" s="317"/>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32"/>
      <c r="B32" s="325" t="str">
        <f>'P-VRIO'!B44</f>
        <v>Promjene u obujmu obveza (šifre P035 do P038)</v>
      </c>
      <c r="C32" s="319"/>
      <c r="D32" s="319"/>
      <c r="E32" s="319"/>
      <c r="F32" s="320"/>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30" t="s">
        <v>37</v>
      </c>
      <c r="B33" s="326" t="str">
        <f>OBVEZE!B5</f>
        <v>Stanje obveza 1. siječnja (=stanju obveza iz Izvještaja o obvezama na 31. prosinca prethodne godine)</v>
      </c>
      <c r="C33" s="322"/>
      <c r="D33" s="322"/>
      <c r="E33" s="322"/>
      <c r="F33" s="323"/>
      <c r="G33" s="159" t="str">
        <f>OBVEZE!C5</f>
        <v>V001</v>
      </c>
      <c r="H33" s="182" t="s">
        <v>46</v>
      </c>
      <c r="I33" s="183">
        <f>OBVEZE!D5</f>
        <v>92761.31</v>
      </c>
      <c r="J33" s="4"/>
      <c r="K33" s="4"/>
      <c r="L33" s="4"/>
      <c r="M33" s="4"/>
      <c r="N33" s="4"/>
      <c r="O33" s="4"/>
      <c r="P33" s="4"/>
      <c r="Q33" s="4"/>
      <c r="R33" s="4"/>
      <c r="S33" s="4"/>
      <c r="T33" s="4"/>
      <c r="U33" s="4"/>
      <c r="V33" s="4"/>
      <c r="W33" s="4"/>
      <c r="X33" s="4"/>
    </row>
    <row r="34" spans="1:24" ht="12.75" customHeight="1" x14ac:dyDescent="0.25">
      <c r="A34" s="331"/>
      <c r="B34" s="315" t="str">
        <f>OBVEZE!B42</f>
        <v>Stanje obveza na kraju izvještajnog razdoblja (šifre V001+V002-V004) i (šifre V007+V009)</v>
      </c>
      <c r="C34" s="316"/>
      <c r="D34" s="316"/>
      <c r="E34" s="316"/>
      <c r="F34" s="317"/>
      <c r="G34" s="160" t="str">
        <f>OBVEZE!C42</f>
        <v>V006</v>
      </c>
      <c r="H34" s="176" t="s">
        <v>46</v>
      </c>
      <c r="I34" s="177">
        <f>OBVEZE!D42</f>
        <v>213291.5700000003</v>
      </c>
      <c r="J34" s="4"/>
      <c r="K34" s="4"/>
      <c r="L34" s="4"/>
      <c r="M34" s="4"/>
      <c r="N34" s="4"/>
      <c r="O34" s="4"/>
      <c r="P34" s="4"/>
      <c r="Q34" s="4"/>
      <c r="R34" s="4"/>
      <c r="S34" s="4"/>
      <c r="T34" s="4"/>
      <c r="U34" s="4"/>
      <c r="V34" s="4"/>
      <c r="W34" s="4"/>
      <c r="X34" s="4"/>
    </row>
    <row r="35" spans="1:24" ht="12.75" customHeight="1" x14ac:dyDescent="0.25">
      <c r="A35" s="331"/>
      <c r="B35" s="315" t="str">
        <f>OBVEZE!B43</f>
        <v>Stanje dospjelih obveza na kraju izvještajnog razdoblja (šifre V008+D23+D24 + 'D dio 25,26')</v>
      </c>
      <c r="C35" s="316"/>
      <c r="D35" s="316"/>
      <c r="E35" s="316"/>
      <c r="F35" s="317"/>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5">
      <c r="A36" s="332"/>
      <c r="B36" s="318" t="str">
        <f>OBVEZE!B101</f>
        <v>Stanje nedospjelih obveza na kraju izvještajnog razdoblja (šifre V010 + ND23 + ND24 + 'ND dio 25,26')</v>
      </c>
      <c r="C36" s="319"/>
      <c r="D36" s="319"/>
      <c r="E36" s="319"/>
      <c r="F36" s="320"/>
      <c r="G36" s="161" t="str">
        <f>OBVEZE!C101</f>
        <v>V009</v>
      </c>
      <c r="H36" s="180" t="s">
        <v>46</v>
      </c>
      <c r="I36" s="181">
        <f>OBVEZE!D101</f>
        <v>213291.57</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14" t="s">
        <v>47</v>
      </c>
      <c r="I39" s="314"/>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uP6oOafQKgKLXZ6CWLFM8l6wZ9vwm12RjdKnD6E3sOjsuHOk9p+p2o/7ofcKKF9m872HJbrv8ny6jQtoq/Zm8w==" saltValue="ak41u2Bdn5Hl7aPDoHwk3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33" zoomScaleNormal="100" workbookViewId="0">
      <selection activeCell="D648" sqref="D648"/>
    </sheetView>
  </sheetViews>
  <sheetFormatPr defaultColWidth="14.44140625" defaultRowHeight="15" customHeight="1" x14ac:dyDescent="0.2"/>
  <cols>
    <col min="1" max="1" width="12.6640625" style="191" customWidth="1"/>
    <col min="2" max="2" width="60.6640625" style="236" customWidth="1"/>
    <col min="3" max="3" width="12.6640625" style="191" customWidth="1"/>
    <col min="4" max="5" width="14.6640625" style="72" customWidth="1"/>
    <col min="6" max="6" width="8.6640625" style="72" customWidth="1"/>
    <col min="7" max="11" width="14.44140625" style="66" customWidth="1"/>
    <col min="12" max="16384" width="14.44140625" style="66"/>
  </cols>
  <sheetData>
    <row r="2" spans="1:25" s="224" customFormat="1" ht="50.1" customHeight="1" x14ac:dyDescent="0.25">
      <c r="A2" s="352" t="s">
        <v>48</v>
      </c>
      <c r="B2" s="353"/>
      <c r="C2" s="353"/>
      <c r="D2" s="353"/>
      <c r="E2" s="353"/>
      <c r="F2" s="353"/>
    </row>
    <row r="3" spans="1:25" s="224" customFormat="1" ht="48" x14ac:dyDescent="0.25">
      <c r="A3" s="310" t="s">
        <v>49</v>
      </c>
      <c r="B3" s="311" t="s">
        <v>41</v>
      </c>
      <c r="C3" s="285" t="s">
        <v>42</v>
      </c>
      <c r="D3" s="311" t="s">
        <v>50</v>
      </c>
      <c r="E3" s="311" t="s">
        <v>51</v>
      </c>
      <c r="F3" s="286"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4" t="s">
        <v>54</v>
      </c>
      <c r="B5" s="355"/>
      <c r="C5" s="216"/>
      <c r="D5" s="74"/>
      <c r="E5" s="74"/>
      <c r="F5" s="61"/>
    </row>
    <row r="6" spans="1:25" ht="12.75" customHeight="1" x14ac:dyDescent="0.2">
      <c r="A6" s="55">
        <v>6</v>
      </c>
      <c r="B6" s="87" t="s">
        <v>55</v>
      </c>
      <c r="C6" s="52" t="s">
        <v>56</v>
      </c>
      <c r="D6" s="53">
        <f>D7+D44+D50+D82+D106+D124+D133+D139</f>
        <v>1672169</v>
      </c>
      <c r="E6" s="53">
        <f>E7+E44+E50+E82+E106+E124+E133+E139</f>
        <v>2533792.73</v>
      </c>
      <c r="F6" s="54">
        <f t="shared" ref="F6:F131" si="0">IF(D6&lt;&gt;0,IF(E6/D6&gt;=100,"&gt;&gt;100",E6/D6*100),"-")</f>
        <v>151.52731153370263</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2.8"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12"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2.8" x14ac:dyDescent="0.2">
      <c r="A59" s="55">
        <v>633</v>
      </c>
      <c r="B59" s="88" t="s">
        <v>161</v>
      </c>
      <c r="C59" s="52" t="s">
        <v>162</v>
      </c>
      <c r="D59" s="53">
        <f t="shared" ref="D59:E59" si="12">SUM(D60:D61)</f>
        <v>0</v>
      </c>
      <c r="E59" s="53">
        <f t="shared" si="12"/>
        <v>0</v>
      </c>
      <c r="F59" s="54" t="str">
        <f t="shared" si="0"/>
        <v>-</v>
      </c>
    </row>
    <row r="60" spans="1:6" ht="12" x14ac:dyDescent="0.2">
      <c r="A60" s="55">
        <v>6331</v>
      </c>
      <c r="B60" s="88" t="s">
        <v>163</v>
      </c>
      <c r="C60" s="52" t="s">
        <v>164</v>
      </c>
      <c r="D60" s="244"/>
      <c r="E60" s="244"/>
      <c r="F60" s="54" t="str">
        <f t="shared" si="0"/>
        <v>-</v>
      </c>
    </row>
    <row r="61" spans="1:6" ht="12"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2.8"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12" x14ac:dyDescent="0.2">
      <c r="A70" s="55" t="s">
        <v>183</v>
      </c>
      <c r="B70" s="87" t="s">
        <v>184</v>
      </c>
      <c r="C70" s="52" t="s">
        <v>183</v>
      </c>
      <c r="D70" s="244"/>
      <c r="E70" s="244"/>
      <c r="F70" s="54" t="str">
        <f t="shared" si="0"/>
        <v>-</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2.8" x14ac:dyDescent="0.2">
      <c r="A80" s="55">
        <v>6393</v>
      </c>
      <c r="B80" s="87" t="s">
        <v>203</v>
      </c>
      <c r="C80" s="52" t="s">
        <v>204</v>
      </c>
      <c r="D80" s="244"/>
      <c r="E80" s="244"/>
      <c r="F80" s="54" t="str">
        <f t="shared" si="0"/>
        <v>-</v>
      </c>
    </row>
    <row r="81" spans="1:6" ht="22.8"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0.08</v>
      </c>
      <c r="F82" s="54" t="str">
        <f t="shared" si="0"/>
        <v>-</v>
      </c>
    </row>
    <row r="83" spans="1:6" ht="12.75" customHeight="1" x14ac:dyDescent="0.2">
      <c r="A83" s="55">
        <v>641</v>
      </c>
      <c r="B83" s="87" t="s">
        <v>209</v>
      </c>
      <c r="C83" s="52" t="s">
        <v>210</v>
      </c>
      <c r="D83" s="53">
        <f t="shared" ref="D83:E83" si="20">SUM(D84:D90)</f>
        <v>0</v>
      </c>
      <c r="E83" s="53">
        <f t="shared" si="20"/>
        <v>0.08</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v>0.08</v>
      </c>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2.8"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c r="E99" s="244"/>
      <c r="F99" s="54" t="str">
        <f t="shared" si="0"/>
        <v>-</v>
      </c>
    </row>
    <row r="100" spans="1:6" ht="22.8" x14ac:dyDescent="0.2">
      <c r="A100" s="55">
        <v>6432</v>
      </c>
      <c r="B100" s="234" t="s">
        <v>243</v>
      </c>
      <c r="C100" s="52" t="s">
        <v>244</v>
      </c>
      <c r="D100" s="244"/>
      <c r="E100" s="244"/>
      <c r="F100" s="54" t="str">
        <f t="shared" si="0"/>
        <v>-</v>
      </c>
    </row>
    <row r="101" spans="1:6" ht="22.8" x14ac:dyDescent="0.2">
      <c r="A101" s="55">
        <v>6433</v>
      </c>
      <c r="B101" s="234" t="s">
        <v>245</v>
      </c>
      <c r="C101" s="52" t="s">
        <v>246</v>
      </c>
      <c r="D101" s="244"/>
      <c r="E101" s="244"/>
      <c r="F101" s="54" t="str">
        <f t="shared" si="0"/>
        <v>-</v>
      </c>
    </row>
    <row r="102" spans="1:6" ht="12" x14ac:dyDescent="0.2">
      <c r="A102" s="55">
        <v>6434</v>
      </c>
      <c r="B102" s="87" t="s">
        <v>247</v>
      </c>
      <c r="C102" s="52" t="s">
        <v>248</v>
      </c>
      <c r="D102" s="244"/>
      <c r="E102" s="244"/>
      <c r="F102" s="54" t="str">
        <f t="shared" si="0"/>
        <v>-</v>
      </c>
    </row>
    <row r="103" spans="1:6" ht="22.8" x14ac:dyDescent="0.2">
      <c r="A103" s="55">
        <v>6435</v>
      </c>
      <c r="B103" s="234" t="s">
        <v>249</v>
      </c>
      <c r="C103" s="52" t="s">
        <v>250</v>
      </c>
      <c r="D103" s="244"/>
      <c r="E103" s="244"/>
      <c r="F103" s="54" t="str">
        <f t="shared" si="0"/>
        <v>-</v>
      </c>
    </row>
    <row r="104" spans="1:6" ht="22.8"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2.8" x14ac:dyDescent="0.2">
      <c r="A106" s="55">
        <v>65</v>
      </c>
      <c r="B106" s="87" t="s">
        <v>255</v>
      </c>
      <c r="C106" s="52" t="s">
        <v>256</v>
      </c>
      <c r="D106" s="53">
        <f t="shared" ref="D106:E106" si="23">D107+D112+D120</f>
        <v>4880</v>
      </c>
      <c r="E106" s="53">
        <f t="shared" si="23"/>
        <v>3467.5</v>
      </c>
      <c r="F106" s="54">
        <f t="shared" si="0"/>
        <v>71.055327868852459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4880</v>
      </c>
      <c r="E112" s="53">
        <f t="shared" si="25"/>
        <v>3467.5</v>
      </c>
      <c r="F112" s="54">
        <f t="shared" si="0"/>
        <v>71.055327868852459</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4880</v>
      </c>
      <c r="E117" s="244">
        <v>3467.5</v>
      </c>
      <c r="F117" s="54">
        <f t="shared" si="0"/>
        <v>71.055327868852459</v>
      </c>
    </row>
    <row r="118" spans="1:6" ht="12.75" customHeight="1" x14ac:dyDescent="0.2">
      <c r="A118" s="55">
        <v>6527</v>
      </c>
      <c r="B118" s="87" t="s">
        <v>279</v>
      </c>
      <c r="C118" s="52" t="s">
        <v>280</v>
      </c>
      <c r="D118" s="244"/>
      <c r="E118" s="244"/>
      <c r="F118" s="54" t="str">
        <f t="shared" si="0"/>
        <v>-</v>
      </c>
    </row>
    <row r="119" spans="1:6" ht="22.8"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2.8" x14ac:dyDescent="0.2">
      <c r="A124" s="55">
        <v>66</v>
      </c>
      <c r="B124" s="233" t="s">
        <v>291</v>
      </c>
      <c r="C124" s="52" t="s">
        <v>292</v>
      </c>
      <c r="D124" s="53">
        <f t="shared" ref="D124:E124" si="27">D125+D128</f>
        <v>230174</v>
      </c>
      <c r="E124" s="53">
        <f t="shared" si="27"/>
        <v>391715</v>
      </c>
      <c r="F124" s="54">
        <f t="shared" si="0"/>
        <v>170.18212308948881</v>
      </c>
    </row>
    <row r="125" spans="1:6" ht="12.75" customHeight="1" x14ac:dyDescent="0.2">
      <c r="A125" s="55">
        <v>661</v>
      </c>
      <c r="B125" s="88" t="s">
        <v>293</v>
      </c>
      <c r="C125" s="52" t="s">
        <v>294</v>
      </c>
      <c r="D125" s="53">
        <f t="shared" ref="D125:E125" si="28">SUM(D126:D127)</f>
        <v>230174</v>
      </c>
      <c r="E125" s="53">
        <f t="shared" si="28"/>
        <v>391715</v>
      </c>
      <c r="F125" s="54">
        <f t="shared" si="0"/>
        <v>170.18212308948881</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230174</v>
      </c>
      <c r="E127" s="244">
        <v>391715</v>
      </c>
      <c r="F127" s="54">
        <f t="shared" si="0"/>
        <v>170.18212308948881</v>
      </c>
    </row>
    <row r="128" spans="1:6" ht="22.8"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2.8" x14ac:dyDescent="0.2">
      <c r="A131" s="55" t="s">
        <v>305</v>
      </c>
      <c r="B131" s="234" t="s">
        <v>306</v>
      </c>
      <c r="C131" s="56" t="s">
        <v>305</v>
      </c>
      <c r="D131" s="244"/>
      <c r="E131" s="244"/>
      <c r="F131" s="54" t="str">
        <f t="shared" si="0"/>
        <v>-</v>
      </c>
    </row>
    <row r="132" spans="1:6" ht="22.8" x14ac:dyDescent="0.2">
      <c r="A132" s="55" t="s">
        <v>307</v>
      </c>
      <c r="B132" s="234" t="s">
        <v>308</v>
      </c>
      <c r="C132" s="56" t="s">
        <v>307</v>
      </c>
      <c r="D132" s="244"/>
      <c r="E132" s="244"/>
      <c r="F132" s="54" t="str">
        <f>IF(D132&lt;&gt;0,IF(E132/D132&gt;=100,"&gt;&gt;100",E132/D132*100),"-")</f>
        <v>-</v>
      </c>
    </row>
    <row r="133" spans="1:6" ht="22.8" x14ac:dyDescent="0.2">
      <c r="A133" s="55">
        <v>67</v>
      </c>
      <c r="B133" s="234" t="s">
        <v>309</v>
      </c>
      <c r="C133" s="52" t="s">
        <v>310</v>
      </c>
      <c r="D133" s="53">
        <f t="shared" ref="D133:E133" si="30">D134+D138</f>
        <v>1437115</v>
      </c>
      <c r="E133" s="53">
        <f t="shared" si="30"/>
        <v>2138610.15</v>
      </c>
      <c r="F133" s="54">
        <f t="shared" ref="F133:F223" si="31">IF(D133&lt;&gt;0,IF(E133/D133&gt;=100,"&gt;&gt;100",E133/D133*100),"-")</f>
        <v>148.81273593275415</v>
      </c>
    </row>
    <row r="134" spans="1:6" ht="22.8" x14ac:dyDescent="0.2">
      <c r="A134" s="55">
        <v>671</v>
      </c>
      <c r="B134" s="234" t="s">
        <v>311</v>
      </c>
      <c r="C134" s="52" t="s">
        <v>312</v>
      </c>
      <c r="D134" s="53">
        <f t="shared" ref="D134:E134" si="32">SUM(D135:D137)</f>
        <v>1437115</v>
      </c>
      <c r="E134" s="53">
        <f t="shared" si="32"/>
        <v>2138610.15</v>
      </c>
      <c r="F134" s="54">
        <f t="shared" si="31"/>
        <v>148.81273593275415</v>
      </c>
    </row>
    <row r="135" spans="1:6" ht="12.75" customHeight="1" x14ac:dyDescent="0.2">
      <c r="A135" s="55">
        <v>6711</v>
      </c>
      <c r="B135" s="87" t="s">
        <v>313</v>
      </c>
      <c r="C135" s="52" t="s">
        <v>314</v>
      </c>
      <c r="D135" s="244">
        <v>1163068</v>
      </c>
      <c r="E135" s="244">
        <v>1634601.36</v>
      </c>
      <c r="F135" s="54">
        <f t="shared" si="31"/>
        <v>140.54220045603526</v>
      </c>
    </row>
    <row r="136" spans="1:6" ht="22.8" x14ac:dyDescent="0.2">
      <c r="A136" s="55">
        <v>6712</v>
      </c>
      <c r="B136" s="234" t="s">
        <v>315</v>
      </c>
      <c r="C136" s="52" t="s">
        <v>316</v>
      </c>
      <c r="D136" s="244">
        <v>274047</v>
      </c>
      <c r="E136" s="244">
        <v>504008.79</v>
      </c>
      <c r="F136" s="54">
        <f t="shared" si="31"/>
        <v>183.91326670242697</v>
      </c>
    </row>
    <row r="137" spans="1:6" ht="22.8"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1397075</v>
      </c>
      <c r="E151" s="53">
        <f t="shared" si="35"/>
        <v>1980963.6800000002</v>
      </c>
      <c r="F151" s="54">
        <f t="shared" si="31"/>
        <v>141.79365316822648</v>
      </c>
    </row>
    <row r="152" spans="1:6" ht="12.75" customHeight="1" x14ac:dyDescent="0.2">
      <c r="A152" s="55">
        <v>31</v>
      </c>
      <c r="B152" s="87" t="s">
        <v>346</v>
      </c>
      <c r="C152" s="52" t="s">
        <v>347</v>
      </c>
      <c r="D152" s="53">
        <f t="shared" ref="D152:E152" si="36">D153+D158+D159</f>
        <v>824930</v>
      </c>
      <c r="E152" s="53">
        <f t="shared" si="36"/>
        <v>953414.31</v>
      </c>
      <c r="F152" s="54">
        <f t="shared" si="31"/>
        <v>115.57517728776988</v>
      </c>
    </row>
    <row r="153" spans="1:6" ht="12.75" customHeight="1" x14ac:dyDescent="0.2">
      <c r="A153" s="55">
        <v>311</v>
      </c>
      <c r="B153" s="87" t="s">
        <v>348</v>
      </c>
      <c r="C153" s="52" t="s">
        <v>349</v>
      </c>
      <c r="D153" s="53">
        <f t="shared" ref="D153:E153" si="37">SUM(D154:D157)</f>
        <v>684318</v>
      </c>
      <c r="E153" s="53">
        <f t="shared" si="37"/>
        <v>776726.04</v>
      </c>
      <c r="F153" s="54">
        <f t="shared" si="31"/>
        <v>113.50366934670724</v>
      </c>
    </row>
    <row r="154" spans="1:6" ht="12.75" customHeight="1" x14ac:dyDescent="0.2">
      <c r="A154" s="55">
        <v>3111</v>
      </c>
      <c r="B154" s="87" t="s">
        <v>350</v>
      </c>
      <c r="C154" s="52" t="s">
        <v>351</v>
      </c>
      <c r="D154" s="244">
        <v>684318</v>
      </c>
      <c r="E154" s="244">
        <v>744326.04</v>
      </c>
      <c r="F154" s="54">
        <f t="shared" si="31"/>
        <v>108.76902843414904</v>
      </c>
    </row>
    <row r="155" spans="1:6" ht="12.75" customHeight="1" x14ac:dyDescent="0.2">
      <c r="A155" s="55">
        <v>3112</v>
      </c>
      <c r="B155" s="87" t="s">
        <v>352</v>
      </c>
      <c r="C155" s="52" t="s">
        <v>353</v>
      </c>
      <c r="D155" s="244"/>
      <c r="E155" s="244">
        <v>32400</v>
      </c>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27700</v>
      </c>
      <c r="E158" s="244">
        <v>53874.49</v>
      </c>
      <c r="F158" s="54">
        <f t="shared" si="31"/>
        <v>194.49274368231048</v>
      </c>
    </row>
    <row r="159" spans="1:6" ht="12.75" customHeight="1" x14ac:dyDescent="0.2">
      <c r="A159" s="55">
        <v>313</v>
      </c>
      <c r="B159" s="87" t="s">
        <v>360</v>
      </c>
      <c r="C159" s="52" t="s">
        <v>361</v>
      </c>
      <c r="D159" s="53">
        <f t="shared" ref="D159:E159" si="38">SUM(D160:D162)</f>
        <v>112912</v>
      </c>
      <c r="E159" s="53">
        <f t="shared" si="38"/>
        <v>122813.78</v>
      </c>
      <c r="F159" s="54">
        <f t="shared" si="31"/>
        <v>108.76946648717585</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112912</v>
      </c>
      <c r="E161" s="244">
        <v>122813.78</v>
      </c>
      <c r="F161" s="54">
        <f t="shared" si="31"/>
        <v>108.76946648717585</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564139</v>
      </c>
      <c r="E163" s="53">
        <f t="shared" si="39"/>
        <v>1016913.28</v>
      </c>
      <c r="F163" s="54">
        <f t="shared" si="31"/>
        <v>180.2593474303319</v>
      </c>
    </row>
    <row r="164" spans="1:6" ht="12.75" customHeight="1" x14ac:dyDescent="0.2">
      <c r="A164" s="55">
        <v>321</v>
      </c>
      <c r="B164" s="87" t="s">
        <v>369</v>
      </c>
      <c r="C164" s="52" t="s">
        <v>370</v>
      </c>
      <c r="D164" s="53">
        <f t="shared" ref="D164:E164" si="40">SUM(D165:D168)</f>
        <v>6703</v>
      </c>
      <c r="E164" s="53">
        <f t="shared" si="40"/>
        <v>18572.98</v>
      </c>
      <c r="F164" s="54">
        <f t="shared" si="31"/>
        <v>277.08458899000448</v>
      </c>
    </row>
    <row r="165" spans="1:6" ht="12.75" customHeight="1" x14ac:dyDescent="0.2">
      <c r="A165" s="55">
        <v>3211</v>
      </c>
      <c r="B165" s="87" t="s">
        <v>371</v>
      </c>
      <c r="C165" s="52" t="s">
        <v>372</v>
      </c>
      <c r="D165" s="244"/>
      <c r="E165" s="244">
        <v>2439.2600000000002</v>
      </c>
      <c r="F165" s="54" t="str">
        <f t="shared" si="31"/>
        <v>-</v>
      </c>
    </row>
    <row r="166" spans="1:6" ht="12.75" customHeight="1" x14ac:dyDescent="0.2">
      <c r="A166" s="55">
        <v>3212</v>
      </c>
      <c r="B166" s="87" t="s">
        <v>373</v>
      </c>
      <c r="C166" s="52" t="s">
        <v>374</v>
      </c>
      <c r="D166" s="244">
        <v>3528</v>
      </c>
      <c r="E166" s="244">
        <v>6832</v>
      </c>
      <c r="F166" s="54">
        <f t="shared" si="31"/>
        <v>193.65079365079364</v>
      </c>
    </row>
    <row r="167" spans="1:6" ht="12.75" customHeight="1" x14ac:dyDescent="0.2">
      <c r="A167" s="55">
        <v>3213</v>
      </c>
      <c r="B167" s="87" t="s">
        <v>375</v>
      </c>
      <c r="C167" s="52" t="s">
        <v>376</v>
      </c>
      <c r="D167" s="244">
        <v>3175</v>
      </c>
      <c r="E167" s="244">
        <v>9301.7199999999993</v>
      </c>
      <c r="F167" s="54">
        <f t="shared" si="31"/>
        <v>292.9675590551181</v>
      </c>
    </row>
    <row r="168" spans="1:6" ht="12.75" customHeight="1" x14ac:dyDescent="0.2">
      <c r="A168" s="55">
        <v>3214</v>
      </c>
      <c r="B168" s="87" t="s">
        <v>377</v>
      </c>
      <c r="C168" s="52" t="s">
        <v>378</v>
      </c>
      <c r="D168" s="244"/>
      <c r="E168" s="244"/>
      <c r="F168" s="54" t="str">
        <f t="shared" si="31"/>
        <v>-</v>
      </c>
    </row>
    <row r="169" spans="1:6" ht="12.75" customHeight="1" x14ac:dyDescent="0.2">
      <c r="A169" s="55">
        <v>322</v>
      </c>
      <c r="B169" s="87" t="s">
        <v>379</v>
      </c>
      <c r="C169" s="52" t="s">
        <v>380</v>
      </c>
      <c r="D169" s="53">
        <f t="shared" ref="D169:E169" si="41">SUM(D170:D176)</f>
        <v>210808</v>
      </c>
      <c r="E169" s="53">
        <f t="shared" si="41"/>
        <v>154588.97999999998</v>
      </c>
      <c r="F169" s="54">
        <f t="shared" si="31"/>
        <v>73.331647755303393</v>
      </c>
    </row>
    <row r="170" spans="1:6" ht="12.75" customHeight="1" x14ac:dyDescent="0.2">
      <c r="A170" s="55">
        <v>3221</v>
      </c>
      <c r="B170" s="87" t="s">
        <v>381</v>
      </c>
      <c r="C170" s="52" t="s">
        <v>382</v>
      </c>
      <c r="D170" s="244">
        <v>33959</v>
      </c>
      <c r="E170" s="244">
        <v>39279.410000000003</v>
      </c>
      <c r="F170" s="54">
        <f t="shared" si="31"/>
        <v>115.66715745457759</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v>155193</v>
      </c>
      <c r="E172" s="244">
        <v>73768.98</v>
      </c>
      <c r="F172" s="54">
        <f t="shared" si="31"/>
        <v>47.533703195376077</v>
      </c>
    </row>
    <row r="173" spans="1:6" ht="12.75" customHeight="1" x14ac:dyDescent="0.2">
      <c r="A173" s="55">
        <v>3224</v>
      </c>
      <c r="B173" s="87" t="s">
        <v>387</v>
      </c>
      <c r="C173" s="52" t="s">
        <v>388</v>
      </c>
      <c r="D173" s="244">
        <v>21126</v>
      </c>
      <c r="E173" s="244">
        <v>32220.79</v>
      </c>
      <c r="F173" s="54">
        <f t="shared" si="31"/>
        <v>152.51722995361169</v>
      </c>
    </row>
    <row r="174" spans="1:6" ht="12.75" customHeight="1" x14ac:dyDescent="0.2">
      <c r="A174" s="55">
        <v>3225</v>
      </c>
      <c r="B174" s="87" t="s">
        <v>389</v>
      </c>
      <c r="C174" s="52" t="s">
        <v>390</v>
      </c>
      <c r="D174" s="244">
        <v>530</v>
      </c>
      <c r="E174" s="244">
        <v>9319.7999999999993</v>
      </c>
      <c r="F174" s="54">
        <f t="shared" si="31"/>
        <v>1758.4528301886792</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312382</v>
      </c>
      <c r="E177" s="53">
        <f t="shared" si="42"/>
        <v>807512.04</v>
      </c>
      <c r="F177" s="54">
        <f t="shared" si="31"/>
        <v>258.50146295241086</v>
      </c>
    </row>
    <row r="178" spans="1:6" ht="12.75" customHeight="1" x14ac:dyDescent="0.2">
      <c r="A178" s="55">
        <v>3231</v>
      </c>
      <c r="B178" s="87" t="s">
        <v>397</v>
      </c>
      <c r="C178" s="52" t="s">
        <v>398</v>
      </c>
      <c r="D178" s="244">
        <v>3987</v>
      </c>
      <c r="E178" s="244">
        <v>3444</v>
      </c>
      <c r="F178" s="54">
        <f t="shared" si="31"/>
        <v>86.380737396538748</v>
      </c>
    </row>
    <row r="179" spans="1:6" ht="12.75" customHeight="1" x14ac:dyDescent="0.2">
      <c r="A179" s="55">
        <v>3232</v>
      </c>
      <c r="B179" s="87" t="s">
        <v>399</v>
      </c>
      <c r="C179" s="52" t="s">
        <v>400</v>
      </c>
      <c r="D179" s="244">
        <v>239329</v>
      </c>
      <c r="E179" s="244">
        <v>723497.88</v>
      </c>
      <c r="F179" s="54">
        <f t="shared" si="31"/>
        <v>302.30263779149203</v>
      </c>
    </row>
    <row r="180" spans="1:6" ht="12.75" customHeight="1" x14ac:dyDescent="0.2">
      <c r="A180" s="55">
        <v>3233</v>
      </c>
      <c r="B180" s="87" t="s">
        <v>401</v>
      </c>
      <c r="C180" s="52" t="s">
        <v>402</v>
      </c>
      <c r="D180" s="244"/>
      <c r="E180" s="244"/>
      <c r="F180" s="54" t="str">
        <f t="shared" si="31"/>
        <v>-</v>
      </c>
    </row>
    <row r="181" spans="1:6" ht="12.75" customHeight="1" x14ac:dyDescent="0.2">
      <c r="A181" s="55">
        <v>3234</v>
      </c>
      <c r="B181" s="87" t="s">
        <v>403</v>
      </c>
      <c r="C181" s="52" t="s">
        <v>404</v>
      </c>
      <c r="D181" s="244">
        <v>27441</v>
      </c>
      <c r="E181" s="244">
        <v>30416.65</v>
      </c>
      <c r="F181" s="54">
        <f t="shared" si="31"/>
        <v>110.84381035676543</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c r="E183" s="244">
        <v>4950</v>
      </c>
      <c r="F183" s="54" t="str">
        <f t="shared" si="31"/>
        <v>-</v>
      </c>
    </row>
    <row r="184" spans="1:6" ht="12.75" customHeight="1" x14ac:dyDescent="0.2">
      <c r="A184" s="55">
        <v>3237</v>
      </c>
      <c r="B184" s="87" t="s">
        <v>409</v>
      </c>
      <c r="C184" s="52" t="s">
        <v>410</v>
      </c>
      <c r="D184" s="244">
        <v>41625</v>
      </c>
      <c r="E184" s="244">
        <v>45203.51</v>
      </c>
      <c r="F184" s="54">
        <f t="shared" si="31"/>
        <v>108.59702102102102</v>
      </c>
    </row>
    <row r="185" spans="1:6" ht="12.75" customHeight="1" x14ac:dyDescent="0.2">
      <c r="A185" s="55">
        <v>3238</v>
      </c>
      <c r="B185" s="87" t="s">
        <v>411</v>
      </c>
      <c r="C185" s="52" t="s">
        <v>412</v>
      </c>
      <c r="D185" s="244"/>
      <c r="E185" s="244"/>
      <c r="F185" s="54" t="str">
        <f t="shared" si="31"/>
        <v>-</v>
      </c>
    </row>
    <row r="186" spans="1:6" ht="12.75" customHeight="1" x14ac:dyDescent="0.2">
      <c r="A186" s="55">
        <v>3239</v>
      </c>
      <c r="B186" s="87" t="s">
        <v>413</v>
      </c>
      <c r="C186" s="52" t="s">
        <v>414</v>
      </c>
      <c r="D186" s="244"/>
      <c r="E186" s="244"/>
      <c r="F186" s="54" t="str">
        <f t="shared" si="31"/>
        <v>-</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34246</v>
      </c>
      <c r="E188" s="53">
        <f t="shared" si="43"/>
        <v>36239.279999999999</v>
      </c>
      <c r="F188" s="54">
        <f t="shared" si="31"/>
        <v>105.82047538398645</v>
      </c>
    </row>
    <row r="189" spans="1:6" ht="12.75" customHeight="1" x14ac:dyDescent="0.2">
      <c r="A189" s="55">
        <v>3291</v>
      </c>
      <c r="B189" s="234" t="s">
        <v>419</v>
      </c>
      <c r="C189" s="52" t="s">
        <v>420</v>
      </c>
      <c r="D189" s="244">
        <v>6719</v>
      </c>
      <c r="E189" s="244">
        <v>8958.24</v>
      </c>
      <c r="F189" s="54">
        <f t="shared" si="31"/>
        <v>133.32698318202114</v>
      </c>
    </row>
    <row r="190" spans="1:6" ht="12.75" customHeight="1" x14ac:dyDescent="0.2">
      <c r="A190" s="55">
        <v>3292</v>
      </c>
      <c r="B190" s="87" t="s">
        <v>421</v>
      </c>
      <c r="C190" s="52" t="s">
        <v>422</v>
      </c>
      <c r="D190" s="244">
        <v>12547</v>
      </c>
      <c r="E190" s="244">
        <v>13887.17</v>
      </c>
      <c r="F190" s="54">
        <f t="shared" si="31"/>
        <v>110.68119869291463</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14980</v>
      </c>
      <c r="E195" s="244">
        <v>13393.87</v>
      </c>
      <c r="F195" s="54">
        <f t="shared" si="31"/>
        <v>89.411682242990665</v>
      </c>
    </row>
    <row r="196" spans="1:6" ht="12.75" customHeight="1" x14ac:dyDescent="0.2">
      <c r="A196" s="55">
        <v>34</v>
      </c>
      <c r="B196" s="234" t="s">
        <v>433</v>
      </c>
      <c r="C196" s="52" t="s">
        <v>434</v>
      </c>
      <c r="D196" s="53">
        <f t="shared" ref="D196:E196" si="44">D197+D202+D210</f>
        <v>8006</v>
      </c>
      <c r="E196" s="53">
        <f t="shared" si="44"/>
        <v>10636.09</v>
      </c>
      <c r="F196" s="54">
        <f t="shared" si="31"/>
        <v>132.8514863852111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c r="E203" s="244"/>
      <c r="F203" s="54" t="str">
        <f t="shared" si="31"/>
        <v>-</v>
      </c>
    </row>
    <row r="204" spans="1:6" ht="22.8" x14ac:dyDescent="0.2">
      <c r="A204" s="55">
        <v>3422</v>
      </c>
      <c r="B204" s="234" t="s">
        <v>449</v>
      </c>
      <c r="C204" s="52" t="s">
        <v>450</v>
      </c>
      <c r="D204" s="244"/>
      <c r="E204" s="244"/>
      <c r="F204" s="54" t="str">
        <f t="shared" si="31"/>
        <v>-</v>
      </c>
    </row>
    <row r="205" spans="1:6" ht="22.8"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2.8"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8006</v>
      </c>
      <c r="E210" s="53">
        <f t="shared" si="47"/>
        <v>10636.09</v>
      </c>
      <c r="F210" s="54">
        <f t="shared" si="31"/>
        <v>132.8514863852111</v>
      </c>
    </row>
    <row r="211" spans="1:6" ht="12.75" customHeight="1" x14ac:dyDescent="0.2">
      <c r="A211" s="55">
        <v>3431</v>
      </c>
      <c r="B211" s="234" t="s">
        <v>463</v>
      </c>
      <c r="C211" s="52" t="s">
        <v>464</v>
      </c>
      <c r="D211" s="244">
        <v>8006</v>
      </c>
      <c r="E211" s="244">
        <v>10636.09</v>
      </c>
      <c r="F211" s="54">
        <f t="shared" si="31"/>
        <v>132.8514863852111</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2.8"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2.8" x14ac:dyDescent="0.2">
      <c r="A223" s="55" t="s">
        <v>487</v>
      </c>
      <c r="B223" s="87" t="s">
        <v>488</v>
      </c>
      <c r="C223" s="52" t="s">
        <v>487</v>
      </c>
      <c r="D223" s="244"/>
      <c r="E223" s="244"/>
      <c r="F223" s="54" t="str">
        <f t="shared" si="31"/>
        <v>-</v>
      </c>
    </row>
    <row r="224" spans="1:6" ht="22.8"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12"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12"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c r="E241" s="244"/>
      <c r="F241" s="54" t="str">
        <f t="shared" si="59"/>
        <v>-</v>
      </c>
    </row>
    <row r="242" spans="1:6" ht="22.8" x14ac:dyDescent="0.2">
      <c r="A242" s="55">
        <v>3673</v>
      </c>
      <c r="B242" s="87" t="s">
        <v>525</v>
      </c>
      <c r="C242" s="52" t="s">
        <v>526</v>
      </c>
      <c r="D242" s="244"/>
      <c r="E242" s="244"/>
      <c r="F242" s="54" t="str">
        <f t="shared" si="59"/>
        <v>-</v>
      </c>
    </row>
    <row r="243" spans="1:6" ht="22.8"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12"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2.8" x14ac:dyDescent="0.2">
      <c r="A250" s="55" t="s">
        <v>539</v>
      </c>
      <c r="B250" s="87" t="s">
        <v>203</v>
      </c>
      <c r="C250" s="52" t="s">
        <v>539</v>
      </c>
      <c r="D250" s="244"/>
      <c r="E250" s="244"/>
      <c r="F250" s="54" t="str">
        <f t="shared" si="61"/>
        <v>-</v>
      </c>
    </row>
    <row r="251" spans="1:6" ht="22.8" x14ac:dyDescent="0.2">
      <c r="A251" s="55" t="s">
        <v>540</v>
      </c>
      <c r="B251" s="87" t="s">
        <v>205</v>
      </c>
      <c r="C251" s="52" t="s">
        <v>540</v>
      </c>
      <c r="D251" s="244"/>
      <c r="E251" s="244"/>
      <c r="F251" s="54" t="str">
        <f t="shared" si="61"/>
        <v>-</v>
      </c>
    </row>
    <row r="252" spans="1:6" ht="22.8"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c r="E254" s="244"/>
      <c r="F254" s="54" t="str">
        <f t="shared" si="64"/>
        <v>-</v>
      </c>
    </row>
    <row r="255" spans="1:6" ht="22.8" x14ac:dyDescent="0.2">
      <c r="A255" s="55">
        <v>3712</v>
      </c>
      <c r="B255" s="87" t="s">
        <v>547</v>
      </c>
      <c r="C255" s="52" t="s">
        <v>548</v>
      </c>
      <c r="D255" s="244"/>
      <c r="E255" s="244"/>
      <c r="F255" s="54" t="str">
        <f t="shared" si="64"/>
        <v>-</v>
      </c>
    </row>
    <row r="256" spans="1:6" ht="12" x14ac:dyDescent="0.2">
      <c r="A256" s="55" t="s">
        <v>549</v>
      </c>
      <c r="B256" s="87" t="s">
        <v>550</v>
      </c>
      <c r="C256" s="52" t="s">
        <v>549</v>
      </c>
      <c r="D256" s="244"/>
      <c r="E256" s="244"/>
      <c r="F256" s="54" t="str">
        <f t="shared" si="64"/>
        <v>-</v>
      </c>
    </row>
    <row r="257" spans="1:6" ht="12"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2.8"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2.8" x14ac:dyDescent="0.2">
      <c r="A280" s="55">
        <v>3861</v>
      </c>
      <c r="B280" s="87" t="s">
        <v>596</v>
      </c>
      <c r="C280" s="52" t="s">
        <v>597</v>
      </c>
      <c r="D280" s="244"/>
      <c r="E280" s="244"/>
      <c r="F280" s="54" t="str">
        <f t="shared" si="74"/>
        <v>-</v>
      </c>
    </row>
    <row r="281" spans="1:6" ht="22.8"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12"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1397075</v>
      </c>
      <c r="E289" s="53">
        <f t="shared" si="79"/>
        <v>1980963.6800000002</v>
      </c>
      <c r="F289" s="54">
        <f t="shared" si="76"/>
        <v>141.79365316822648</v>
      </c>
    </row>
    <row r="290" spans="1:6" ht="12.75" customHeight="1" x14ac:dyDescent="0.2">
      <c r="A290" s="55" t="s">
        <v>606</v>
      </c>
      <c r="B290" s="87" t="s">
        <v>617</v>
      </c>
      <c r="C290" s="52" t="s">
        <v>618</v>
      </c>
      <c r="D290" s="53">
        <f>IF(D6&gt;=D289,D6-D289,0)</f>
        <v>275094</v>
      </c>
      <c r="E290" s="53">
        <f>IF(E6&gt;=E289,E6-E289,0)</f>
        <v>552829.04999999981</v>
      </c>
      <c r="F290" s="54">
        <f t="shared" si="76"/>
        <v>200.96005365438714</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45</v>
      </c>
      <c r="E292" s="244">
        <v>1091.68</v>
      </c>
      <c r="F292" s="54">
        <f t="shared" si="76"/>
        <v>2425.9555555555557</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50458</v>
      </c>
      <c r="E294" s="244">
        <v>5574.27</v>
      </c>
      <c r="F294" s="54">
        <f t="shared" si="76"/>
        <v>11.047346307820366</v>
      </c>
    </row>
    <row r="295" spans="1:6" ht="12" x14ac:dyDescent="0.2">
      <c r="A295" s="55">
        <v>9661</v>
      </c>
      <c r="B295" s="87" t="s">
        <v>627</v>
      </c>
      <c r="C295" s="52" t="s">
        <v>628</v>
      </c>
      <c r="D295" s="244">
        <v>50458</v>
      </c>
      <c r="E295" s="244">
        <v>5574.27</v>
      </c>
      <c r="F295" s="54">
        <f t="shared" si="76"/>
        <v>11.047346307820366</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5">
      <c r="A297" s="354" t="s">
        <v>631</v>
      </c>
      <c r="B297" s="355"/>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2.8"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274047</v>
      </c>
      <c r="E350" s="53">
        <f t="shared" si="95"/>
        <v>509007.54000000004</v>
      </c>
      <c r="F350" s="54">
        <f t="shared" si="81"/>
        <v>185.73731513207591</v>
      </c>
    </row>
    <row r="351" spans="1:6" ht="12.75" customHeight="1" x14ac:dyDescent="0.2">
      <c r="A351" s="55">
        <v>41</v>
      </c>
      <c r="B351" s="87" t="s">
        <v>738</v>
      </c>
      <c r="C351" s="52" t="s">
        <v>739</v>
      </c>
      <c r="D351" s="53">
        <f t="shared" ref="D351:E351" si="96">D352+D356</f>
        <v>117934</v>
      </c>
      <c r="E351" s="53">
        <f t="shared" si="96"/>
        <v>392762.32</v>
      </c>
      <c r="F351" s="54">
        <f t="shared" si="81"/>
        <v>333.03569793274204</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117934</v>
      </c>
      <c r="E356" s="53">
        <f t="shared" si="98"/>
        <v>392762.32</v>
      </c>
      <c r="F356" s="54">
        <f t="shared" si="81"/>
        <v>333.03569793274204</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v>117934</v>
      </c>
      <c r="E360" s="244">
        <v>392762.32</v>
      </c>
      <c r="F360" s="54">
        <f t="shared" si="81"/>
        <v>333.03569793274204</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2.8" x14ac:dyDescent="0.2">
      <c r="A363" s="55">
        <v>42</v>
      </c>
      <c r="B363" s="234" t="s">
        <v>754</v>
      </c>
      <c r="C363" s="52" t="s">
        <v>755</v>
      </c>
      <c r="D363" s="53">
        <f t="shared" ref="D363:E363" si="99">D364+D369+D378+D383+D388+D391</f>
        <v>156113</v>
      </c>
      <c r="E363" s="53">
        <f t="shared" si="99"/>
        <v>116245.22</v>
      </c>
      <c r="F363" s="54">
        <f t="shared" si="81"/>
        <v>74.462229282635022</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156113</v>
      </c>
      <c r="E369" s="53">
        <f t="shared" si="101"/>
        <v>116245.22</v>
      </c>
      <c r="F369" s="54">
        <f t="shared" si="81"/>
        <v>74.462229282635022</v>
      </c>
    </row>
    <row r="370" spans="1:6" ht="12.75" customHeight="1" x14ac:dyDescent="0.2">
      <c r="A370" s="55">
        <v>4221</v>
      </c>
      <c r="B370" s="87" t="s">
        <v>672</v>
      </c>
      <c r="C370" s="52" t="s">
        <v>764</v>
      </c>
      <c r="D370" s="244"/>
      <c r="E370" s="244"/>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v>2300</v>
      </c>
      <c r="E372" s="244"/>
      <c r="F372" s="54">
        <f t="shared" si="81"/>
        <v>0</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v>14490</v>
      </c>
      <c r="E375" s="244"/>
      <c r="F375" s="54">
        <f t="shared" si="81"/>
        <v>0</v>
      </c>
    </row>
    <row r="376" spans="1:6" ht="12.75" customHeight="1" x14ac:dyDescent="0.2">
      <c r="A376" s="55">
        <v>4227</v>
      </c>
      <c r="B376" s="234" t="s">
        <v>684</v>
      </c>
      <c r="C376" s="52" t="s">
        <v>771</v>
      </c>
      <c r="D376" s="244">
        <v>139323</v>
      </c>
      <c r="E376" s="244">
        <v>116245.22</v>
      </c>
      <c r="F376" s="54">
        <f t="shared" si="81"/>
        <v>83.43577155243571</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274047</v>
      </c>
      <c r="E408" s="53">
        <f t="shared" si="111"/>
        <v>509007.54000000004</v>
      </c>
      <c r="F408" s="54">
        <f t="shared" si="81"/>
        <v>185.73731513207591</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1672169</v>
      </c>
      <c r="E412" s="53">
        <f>E6+E298</f>
        <v>2533792.73</v>
      </c>
      <c r="F412" s="54">
        <f t="shared" si="81"/>
        <v>151.52731153370263</v>
      </c>
    </row>
    <row r="413" spans="1:6" ht="12.75" customHeight="1" x14ac:dyDescent="0.2">
      <c r="A413" s="55" t="s">
        <v>606</v>
      </c>
      <c r="B413" s="87" t="s">
        <v>829</v>
      </c>
      <c r="C413" s="52" t="s">
        <v>830</v>
      </c>
      <c r="D413" s="53">
        <f t="shared" ref="D413:E413" si="112">D289+D350</f>
        <v>1671122</v>
      </c>
      <c r="E413" s="53">
        <f t="shared" si="112"/>
        <v>2489971.2200000002</v>
      </c>
      <c r="F413" s="54">
        <f t="shared" si="81"/>
        <v>148.99996648958006</v>
      </c>
    </row>
    <row r="414" spans="1:6" ht="12.75" customHeight="1" x14ac:dyDescent="0.2">
      <c r="A414" s="55" t="s">
        <v>606</v>
      </c>
      <c r="B414" s="87" t="s">
        <v>831</v>
      </c>
      <c r="C414" s="52" t="s">
        <v>832</v>
      </c>
      <c r="D414" s="53">
        <f t="shared" ref="D414:E414" si="113">IF(D412&gt;=D413,D412-D413,0)</f>
        <v>1047</v>
      </c>
      <c r="E414" s="53">
        <f t="shared" si="113"/>
        <v>43821.509999999776</v>
      </c>
      <c r="F414" s="54">
        <f t="shared" si="81"/>
        <v>4185.4355300859379</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45</v>
      </c>
      <c r="E416" s="53">
        <f t="shared" si="115"/>
        <v>1091.68</v>
      </c>
      <c r="F416" s="54">
        <f t="shared" si="81"/>
        <v>2425.9555555555557</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50458</v>
      </c>
      <c r="E418" s="64">
        <f t="shared" si="117"/>
        <v>5574.27</v>
      </c>
      <c r="F418" s="59">
        <f t="shared" si="81"/>
        <v>11.047346307820366</v>
      </c>
    </row>
    <row r="419" spans="1:6" s="77" customFormat="1" ht="20.100000000000001" customHeight="1" x14ac:dyDescent="0.25">
      <c r="A419" s="354" t="s">
        <v>843</v>
      </c>
      <c r="B419" s="355"/>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846</v>
      </c>
      <c r="C421" s="52" t="s">
        <v>847</v>
      </c>
      <c r="D421" s="53">
        <f t="shared" ref="D421:E421" si="120">D422+D427+D430+D434+D435+D442+D447+D455</f>
        <v>0</v>
      </c>
      <c r="E421" s="53">
        <f t="shared" si="120"/>
        <v>0</v>
      </c>
      <c r="F421" s="54" t="str">
        <f t="shared" si="119"/>
        <v>-</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2.8" x14ac:dyDescent="0.2">
      <c r="A427" s="55">
        <v>812</v>
      </c>
      <c r="B427" s="87" t="s">
        <v>858</v>
      </c>
      <c r="C427" s="52" t="s">
        <v>859</v>
      </c>
      <c r="D427" s="53">
        <f t="shared" ref="D427:E427" si="122">SUM(D428:D429)</f>
        <v>0</v>
      </c>
      <c r="E427" s="53">
        <f t="shared" si="122"/>
        <v>0</v>
      </c>
      <c r="F427" s="54" t="str">
        <f t="shared" si="119"/>
        <v>-</v>
      </c>
    </row>
    <row r="428" spans="1:6" ht="22.8" x14ac:dyDescent="0.2">
      <c r="A428" s="55">
        <v>8121</v>
      </c>
      <c r="B428" s="234" t="s">
        <v>860</v>
      </c>
      <c r="C428" s="52" t="s">
        <v>861</v>
      </c>
      <c r="D428" s="244"/>
      <c r="E428" s="244"/>
      <c r="F428" s="54" t="str">
        <f t="shared" si="119"/>
        <v>-</v>
      </c>
    </row>
    <row r="429" spans="1:6" ht="22.8" x14ac:dyDescent="0.2">
      <c r="A429" s="55">
        <v>8122</v>
      </c>
      <c r="B429" s="234" t="s">
        <v>862</v>
      </c>
      <c r="C429" s="52" t="s">
        <v>863</v>
      </c>
      <c r="D429" s="244"/>
      <c r="E429" s="244"/>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12" x14ac:dyDescent="0.2">
      <c r="A434" s="55">
        <v>814</v>
      </c>
      <c r="B434" s="234" t="s">
        <v>872</v>
      </c>
      <c r="C434" s="52" t="s">
        <v>873</v>
      </c>
      <c r="D434" s="244"/>
      <c r="E434" s="244"/>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12" x14ac:dyDescent="0.2">
      <c r="A437" s="55">
        <v>8154</v>
      </c>
      <c r="B437" s="87" t="s">
        <v>878</v>
      </c>
      <c r="C437" s="52" t="s">
        <v>879</v>
      </c>
      <c r="D437" s="244"/>
      <c r="E437" s="244"/>
      <c r="F437" s="54" t="str">
        <f t="shared" si="119"/>
        <v>-</v>
      </c>
    </row>
    <row r="438" spans="1:6" ht="22.8"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2.8" x14ac:dyDescent="0.2">
      <c r="A453" s="55">
        <v>8176</v>
      </c>
      <c r="B453" s="87" t="s">
        <v>910</v>
      </c>
      <c r="C453" s="52" t="s">
        <v>911</v>
      </c>
      <c r="D453" s="244"/>
      <c r="E453" s="244"/>
      <c r="F453" s="54" t="str">
        <f t="shared" si="119"/>
        <v>-</v>
      </c>
    </row>
    <row r="454" spans="1:6" ht="22.8"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c r="E456" s="244"/>
      <c r="F456" s="54" t="str">
        <f t="shared" si="119"/>
        <v>-</v>
      </c>
    </row>
    <row r="457" spans="1:6" ht="12"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12" x14ac:dyDescent="0.2">
      <c r="A477" s="55">
        <v>832</v>
      </c>
      <c r="B477" s="234" t="s">
        <v>958</v>
      </c>
      <c r="C477" s="52" t="s">
        <v>959</v>
      </c>
      <c r="D477" s="244"/>
      <c r="E477" s="244"/>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12"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2.8"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c r="E536" s="244"/>
      <c r="F536" s="54" t="str">
        <f t="shared" si="119"/>
        <v>-</v>
      </c>
    </row>
    <row r="537" spans="1:6" ht="12" x14ac:dyDescent="0.2">
      <c r="A537" s="55">
        <v>5122</v>
      </c>
      <c r="B537" s="87" t="s">
        <v>1078</v>
      </c>
      <c r="C537" s="52" t="s">
        <v>1079</v>
      </c>
      <c r="D537" s="244"/>
      <c r="E537" s="244"/>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12"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2.8"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2.8" x14ac:dyDescent="0.2">
      <c r="A593" s="55">
        <v>54</v>
      </c>
      <c r="B593" s="234" t="s">
        <v>1181</v>
      </c>
      <c r="C593" s="52" t="s">
        <v>1182</v>
      </c>
      <c r="D593" s="53">
        <f t="shared" ref="D593:E593" si="167">D594+D599+D603+D605+D612+D617</f>
        <v>0</v>
      </c>
      <c r="E593" s="53">
        <f t="shared" si="167"/>
        <v>0</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12" x14ac:dyDescent="0.2">
      <c r="A601" s="55">
        <v>5423</v>
      </c>
      <c r="B601" s="87" t="s">
        <v>1197</v>
      </c>
      <c r="C601" s="52" t="s">
        <v>1198</v>
      </c>
      <c r="D601" s="244"/>
      <c r="E601" s="244"/>
      <c r="F601" s="54" t="str">
        <f t="shared" si="119"/>
        <v>-</v>
      </c>
    </row>
    <row r="602" spans="1:6" ht="22.8" x14ac:dyDescent="0.2">
      <c r="A602" s="55">
        <v>5424</v>
      </c>
      <c r="B602" s="87" t="s">
        <v>1199</v>
      </c>
      <c r="C602" s="52" t="s">
        <v>1200</v>
      </c>
      <c r="D602" s="244"/>
      <c r="E602" s="244"/>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c r="E606" s="244"/>
      <c r="F606" s="54" t="str">
        <f t="shared" si="119"/>
        <v>-</v>
      </c>
    </row>
    <row r="607" spans="1:6" ht="22.8" x14ac:dyDescent="0.2">
      <c r="A607" s="55">
        <v>5444</v>
      </c>
      <c r="B607" s="234" t="s">
        <v>1209</v>
      </c>
      <c r="C607" s="52" t="s">
        <v>1210</v>
      </c>
      <c r="D607" s="244"/>
      <c r="E607" s="244"/>
      <c r="F607" s="54" t="str">
        <f t="shared" si="119"/>
        <v>-</v>
      </c>
    </row>
    <row r="608" spans="1:6" ht="22.8"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12" x14ac:dyDescent="0.2">
      <c r="A611" s="55">
        <v>5448</v>
      </c>
      <c r="B611" s="87" t="s">
        <v>1217</v>
      </c>
      <c r="C611" s="52" t="s">
        <v>1218</v>
      </c>
      <c r="D611" s="244"/>
      <c r="E611" s="244"/>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12"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2.8" x14ac:dyDescent="0.2">
      <c r="A623" s="55">
        <v>5476</v>
      </c>
      <c r="B623" s="87" t="s">
        <v>1241</v>
      </c>
      <c r="C623" s="52" t="s">
        <v>1242</v>
      </c>
      <c r="D623" s="244"/>
      <c r="E623" s="244"/>
      <c r="F623" s="54" t="str">
        <f t="shared" si="119"/>
        <v>-</v>
      </c>
    </row>
    <row r="624" spans="1:6" ht="22.8"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1672169</v>
      </c>
      <c r="E639" s="53">
        <f t="shared" si="180"/>
        <v>2533792.73</v>
      </c>
      <c r="F639" s="54">
        <f t="shared" si="119"/>
        <v>151.52731153370263</v>
      </c>
    </row>
    <row r="640" spans="1:6" ht="12.75" customHeight="1" x14ac:dyDescent="0.2">
      <c r="A640" s="55" t="s">
        <v>606</v>
      </c>
      <c r="B640" s="87" t="s">
        <v>1275</v>
      </c>
      <c r="C640" s="52" t="s">
        <v>1276</v>
      </c>
      <c r="D640" s="53">
        <f t="shared" ref="D640:E640" si="181">D413+D528</f>
        <v>1671122</v>
      </c>
      <c r="E640" s="53">
        <f t="shared" si="181"/>
        <v>2489971.2200000002</v>
      </c>
      <c r="F640" s="54">
        <f t="shared" si="119"/>
        <v>148.99996648958006</v>
      </c>
    </row>
    <row r="641" spans="1:6" ht="12.75" customHeight="1" x14ac:dyDescent="0.2">
      <c r="A641" s="55" t="s">
        <v>606</v>
      </c>
      <c r="B641" s="87" t="s">
        <v>1277</v>
      </c>
      <c r="C641" s="52" t="s">
        <v>1278</v>
      </c>
      <c r="D641" s="53">
        <f t="shared" ref="D641:E641" si="182">IF(D639&gt;=D640,D639-D640,0)</f>
        <v>1047</v>
      </c>
      <c r="E641" s="53">
        <f t="shared" si="182"/>
        <v>43821.509999999776</v>
      </c>
      <c r="F641" s="54">
        <f t="shared" si="119"/>
        <v>4185.4355300859379</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2.8" x14ac:dyDescent="0.2">
      <c r="A643" s="62" t="s">
        <v>1281</v>
      </c>
      <c r="B643" s="87" t="s">
        <v>1282</v>
      </c>
      <c r="C643" s="63" t="s">
        <v>1281</v>
      </c>
      <c r="D643" s="53">
        <f t="shared" ref="D643:E643" si="184">IF(D416-D417+D637-D638&gt;=0,D416-D417+D637-D638,0)</f>
        <v>45</v>
      </c>
      <c r="E643" s="53">
        <f t="shared" si="184"/>
        <v>1091.68</v>
      </c>
      <c r="F643" s="54">
        <f t="shared" si="119"/>
        <v>2425.9555555555557</v>
      </c>
    </row>
    <row r="644" spans="1:6" ht="22.8" x14ac:dyDescent="0.2">
      <c r="A644" s="62" t="s">
        <v>1283</v>
      </c>
      <c r="B644" s="87" t="s">
        <v>1284</v>
      </c>
      <c r="C644" s="63" t="s">
        <v>1283</v>
      </c>
      <c r="D644" s="53">
        <f t="shared" ref="D644:E644" si="185">IF(D417-D416+D638-D637&gt;=0,D417-D416+D638-D637,0)</f>
        <v>0</v>
      </c>
      <c r="E644" s="53">
        <f t="shared" si="185"/>
        <v>0</v>
      </c>
      <c r="F644" s="54" t="str">
        <f t="shared" si="119"/>
        <v>-</v>
      </c>
    </row>
    <row r="645" spans="1:6" ht="22.8" x14ac:dyDescent="0.2">
      <c r="A645" s="55" t="s">
        <v>606</v>
      </c>
      <c r="B645" s="87" t="s">
        <v>1285</v>
      </c>
      <c r="C645" s="52" t="s">
        <v>1286</v>
      </c>
      <c r="D645" s="53">
        <f t="shared" ref="D645:E645" si="186">IF(D641+D643-D642-D644&gt;=0,D641+D643-D642-D644,0)</f>
        <v>1092</v>
      </c>
      <c r="E645" s="53">
        <f t="shared" si="186"/>
        <v>44913.189999999777</v>
      </c>
      <c r="F645" s="54">
        <f t="shared" si="119"/>
        <v>4112.9294871794673</v>
      </c>
    </row>
    <row r="646" spans="1:6" ht="22.8" x14ac:dyDescent="0.2">
      <c r="A646" s="55" t="s">
        <v>606</v>
      </c>
      <c r="B646" s="87" t="s">
        <v>1287</v>
      </c>
      <c r="C646" s="52" t="s">
        <v>1288</v>
      </c>
      <c r="D646" s="53">
        <f t="shared" ref="D646:E646" si="187">IF(D642+D644-D641-D643&gt;=0,D642+D644-D641-D643,0)</f>
        <v>0</v>
      </c>
      <c r="E646" s="53">
        <f t="shared" si="187"/>
        <v>0</v>
      </c>
      <c r="F646" s="54" t="str">
        <f t="shared" si="119"/>
        <v>-</v>
      </c>
    </row>
    <row r="647" spans="1:6" ht="22.8" x14ac:dyDescent="0.2">
      <c r="A647" s="57" t="s">
        <v>1289</v>
      </c>
      <c r="B647" s="235" t="s">
        <v>1290</v>
      </c>
      <c r="C647" s="58" t="s">
        <v>1289</v>
      </c>
      <c r="D647" s="245">
        <v>75255</v>
      </c>
      <c r="E647" s="245">
        <v>91728.33</v>
      </c>
      <c r="F647" s="59">
        <f t="shared" si="119"/>
        <v>121.89001395256129</v>
      </c>
    </row>
    <row r="648" spans="1:6" s="77" customFormat="1" ht="20.100000000000001" customHeight="1" x14ac:dyDescent="0.25">
      <c r="A648" s="354" t="s">
        <v>1291</v>
      </c>
      <c r="B648" s="355"/>
      <c r="C648" s="221"/>
      <c r="D648" s="60"/>
      <c r="E648" s="60"/>
      <c r="F648" s="61"/>
    </row>
    <row r="649" spans="1:6" ht="12.75" customHeight="1" x14ac:dyDescent="0.2">
      <c r="A649" s="55">
        <v>11</v>
      </c>
      <c r="B649" s="87" t="s">
        <v>1292</v>
      </c>
      <c r="C649" s="52" t="s">
        <v>1293</v>
      </c>
      <c r="D649" s="244">
        <v>3170</v>
      </c>
      <c r="E649" s="244">
        <v>18587.36</v>
      </c>
      <c r="F649" s="54">
        <f t="shared" ref="F649:F724" si="188">IF(D649&lt;&gt;0,IF(E649/D649&gt;=100,"&gt;&gt;100",E649/D649*100),"-")</f>
        <v>586.35205047318607</v>
      </c>
    </row>
    <row r="650" spans="1:6" ht="12.75" customHeight="1" x14ac:dyDescent="0.2">
      <c r="A650" s="55" t="s">
        <v>1294</v>
      </c>
      <c r="B650" s="87" t="s">
        <v>1295</v>
      </c>
      <c r="C650" s="52" t="s">
        <v>1294</v>
      </c>
      <c r="D650" s="244">
        <v>1712709</v>
      </c>
      <c r="E650" s="244">
        <v>2553046.0099999998</v>
      </c>
      <c r="F650" s="54">
        <f t="shared" si="188"/>
        <v>149.0647862538236</v>
      </c>
    </row>
    <row r="651" spans="1:6" ht="12.75" customHeight="1" x14ac:dyDescent="0.2">
      <c r="A651" s="55" t="s">
        <v>1296</v>
      </c>
      <c r="B651" s="87" t="s">
        <v>1297</v>
      </c>
      <c r="C651" s="52" t="s">
        <v>1296</v>
      </c>
      <c r="D651" s="244">
        <v>1697292</v>
      </c>
      <c r="E651" s="244">
        <v>2409064.6</v>
      </c>
      <c r="F651" s="54">
        <f t="shared" si="188"/>
        <v>141.93577769765014</v>
      </c>
    </row>
    <row r="652" spans="1:6" ht="22.8" x14ac:dyDescent="0.2">
      <c r="A652" s="55">
        <v>11</v>
      </c>
      <c r="B652" s="87" t="s">
        <v>1298</v>
      </c>
      <c r="C652" s="52" t="s">
        <v>1299</v>
      </c>
      <c r="D652" s="53">
        <f t="shared" ref="D652:E652" si="189">+D649+D650-D651</f>
        <v>18587</v>
      </c>
      <c r="E652" s="53">
        <f t="shared" si="189"/>
        <v>162568.76999999955</v>
      </c>
      <c r="F652" s="54">
        <f t="shared" si="188"/>
        <v>874.63695055683831</v>
      </c>
    </row>
    <row r="653" spans="1:6" ht="22.8" x14ac:dyDescent="0.2">
      <c r="A653" s="55" t="s">
        <v>606</v>
      </c>
      <c r="B653" s="87" t="s">
        <v>1300</v>
      </c>
      <c r="C653" s="52" t="s">
        <v>1301</v>
      </c>
      <c r="D653" s="266"/>
      <c r="E653" s="266"/>
      <c r="F653" s="54" t="str">
        <f t="shared" si="188"/>
        <v>-</v>
      </c>
    </row>
    <row r="654" spans="1:6" ht="22.8" x14ac:dyDescent="0.2">
      <c r="A654" s="55" t="s">
        <v>606</v>
      </c>
      <c r="B654" s="87" t="s">
        <v>1302</v>
      </c>
      <c r="C654" s="52" t="s">
        <v>1303</v>
      </c>
      <c r="D654" s="266">
        <v>9</v>
      </c>
      <c r="E654" s="266">
        <v>9</v>
      </c>
      <c r="F654" s="54">
        <f t="shared" si="188"/>
        <v>100</v>
      </c>
    </row>
    <row r="655" spans="1:6" ht="12.75" customHeight="1" x14ac:dyDescent="0.2">
      <c r="A655" s="55" t="s">
        <v>606</v>
      </c>
      <c r="B655" s="87" t="s">
        <v>1304</v>
      </c>
      <c r="C655" s="52" t="s">
        <v>1305</v>
      </c>
      <c r="D655" s="266"/>
      <c r="E655" s="266"/>
      <c r="F655" s="54" t="str">
        <f t="shared" si="188"/>
        <v>-</v>
      </c>
    </row>
    <row r="656" spans="1:6" ht="12.75" customHeight="1" x14ac:dyDescent="0.2">
      <c r="A656" s="55" t="s">
        <v>606</v>
      </c>
      <c r="B656" s="87" t="s">
        <v>1306</v>
      </c>
      <c r="C656" s="52" t="s">
        <v>1307</v>
      </c>
      <c r="D656" s="266">
        <v>9</v>
      </c>
      <c r="E656" s="266">
        <v>9</v>
      </c>
      <c r="F656" s="54">
        <f t="shared" si="188"/>
        <v>100</v>
      </c>
    </row>
    <row r="657" spans="1:6" ht="22.8"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2.8"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2.8" x14ac:dyDescent="0.2">
      <c r="A674" s="55">
        <v>63426</v>
      </c>
      <c r="B674" s="234" t="s">
        <v>1343</v>
      </c>
      <c r="C674" s="52" t="s">
        <v>1344</v>
      </c>
      <c r="D674" s="244"/>
      <c r="E674" s="244"/>
      <c r="F674" s="54" t="str">
        <f t="shared" si="188"/>
        <v>-</v>
      </c>
    </row>
    <row r="675" spans="1:6" ht="22.8" x14ac:dyDescent="0.2">
      <c r="A675" s="55">
        <v>63612</v>
      </c>
      <c r="B675" s="234" t="s">
        <v>1345</v>
      </c>
      <c r="C675" s="52" t="s">
        <v>1346</v>
      </c>
      <c r="D675" s="244"/>
      <c r="E675" s="244"/>
      <c r="F675" s="54" t="str">
        <f t="shared" si="188"/>
        <v>-</v>
      </c>
    </row>
    <row r="676" spans="1:6" ht="22.8" x14ac:dyDescent="0.2">
      <c r="A676" s="55">
        <v>63613</v>
      </c>
      <c r="B676" s="234" t="s">
        <v>1347</v>
      </c>
      <c r="C676" s="52" t="s">
        <v>1348</v>
      </c>
      <c r="D676" s="244"/>
      <c r="E676" s="244"/>
      <c r="F676" s="54" t="str">
        <f t="shared" si="188"/>
        <v>-</v>
      </c>
    </row>
    <row r="677" spans="1:6" ht="22.8" x14ac:dyDescent="0.2">
      <c r="A677" s="55">
        <v>63622</v>
      </c>
      <c r="B677" s="234" t="s">
        <v>1349</v>
      </c>
      <c r="C677" s="52" t="s">
        <v>1350</v>
      </c>
      <c r="D677" s="244"/>
      <c r="E677" s="244"/>
      <c r="F677" s="54" t="str">
        <f t="shared" si="188"/>
        <v>-</v>
      </c>
    </row>
    <row r="678" spans="1:6" ht="22.8"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2.8" x14ac:dyDescent="0.2">
      <c r="A684" s="55">
        <v>63716</v>
      </c>
      <c r="B684" s="234" t="s">
        <v>1358</v>
      </c>
      <c r="C684" s="56">
        <v>63716</v>
      </c>
      <c r="D684" s="244"/>
      <c r="E684" s="244"/>
      <c r="F684" s="54" t="str">
        <f t="shared" si="188"/>
        <v>-</v>
      </c>
    </row>
    <row r="685" spans="1:6" ht="22.8" x14ac:dyDescent="0.2">
      <c r="A685" s="55">
        <v>63717</v>
      </c>
      <c r="B685" s="234" t="s">
        <v>1359</v>
      </c>
      <c r="C685" s="56">
        <v>63717</v>
      </c>
      <c r="D685" s="244"/>
      <c r="E685" s="244"/>
      <c r="F685" s="54" t="str">
        <f t="shared" si="188"/>
        <v>-</v>
      </c>
    </row>
    <row r="686" spans="1:6" ht="22.8" x14ac:dyDescent="0.2">
      <c r="A686" s="55">
        <v>63721</v>
      </c>
      <c r="B686" s="234" t="s">
        <v>1360</v>
      </c>
      <c r="C686" s="56">
        <v>63721</v>
      </c>
      <c r="D686" s="244"/>
      <c r="E686" s="244"/>
      <c r="F686" s="54" t="str">
        <f t="shared" si="188"/>
        <v>-</v>
      </c>
    </row>
    <row r="687" spans="1:6" ht="22.8"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2.8" x14ac:dyDescent="0.2">
      <c r="A692" s="55">
        <v>63727</v>
      </c>
      <c r="B692" s="234" t="s">
        <v>1366</v>
      </c>
      <c r="C692" s="56">
        <v>63727</v>
      </c>
      <c r="D692" s="244"/>
      <c r="E692" s="244"/>
      <c r="F692" s="54" t="str">
        <f t="shared" si="188"/>
        <v>-</v>
      </c>
    </row>
    <row r="693" spans="1:6" ht="22.8"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2.8" x14ac:dyDescent="0.2">
      <c r="A696" s="55" t="s">
        <v>1372</v>
      </c>
      <c r="B696" s="234" t="s">
        <v>1373</v>
      </c>
      <c r="C696" s="52" t="s">
        <v>1372</v>
      </c>
      <c r="D696" s="244"/>
      <c r="E696" s="244"/>
      <c r="F696" s="54" t="str">
        <f t="shared" si="188"/>
        <v>-</v>
      </c>
    </row>
    <row r="697" spans="1:6" ht="12"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2.8" x14ac:dyDescent="0.2">
      <c r="A700" s="55" t="s">
        <v>1380</v>
      </c>
      <c r="B700" s="234" t="s">
        <v>1381</v>
      </c>
      <c r="C700" s="52" t="s">
        <v>1380</v>
      </c>
      <c r="D700" s="244"/>
      <c r="E700" s="244"/>
      <c r="F700" s="54" t="str">
        <f t="shared" si="188"/>
        <v>-</v>
      </c>
    </row>
    <row r="701" spans="1:6" ht="22.8"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2.8" x14ac:dyDescent="0.2">
      <c r="A708" s="55">
        <v>64376</v>
      </c>
      <c r="B708" s="234" t="s">
        <v>1396</v>
      </c>
      <c r="C708" s="52" t="s">
        <v>1397</v>
      </c>
      <c r="D708" s="244"/>
      <c r="E708" s="244"/>
      <c r="F708" s="54" t="str">
        <f t="shared" si="188"/>
        <v>-</v>
      </c>
    </row>
    <row r="709" spans="1:6" ht="22.8"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v>4880</v>
      </c>
      <c r="E712" s="244">
        <v>3467.5</v>
      </c>
      <c r="F712" s="54">
        <f t="shared" si="188"/>
        <v>71.055327868852459</v>
      </c>
    </row>
    <row r="713" spans="1:6" ht="22.8" x14ac:dyDescent="0.2">
      <c r="A713" s="55">
        <v>66341</v>
      </c>
      <c r="B713" s="87" t="s">
        <v>1406</v>
      </c>
      <c r="C713" s="56">
        <v>66341</v>
      </c>
      <c r="D713" s="244"/>
      <c r="E713" s="244"/>
      <c r="F713" s="54" t="str">
        <f t="shared" si="188"/>
        <v>-</v>
      </c>
    </row>
    <row r="714" spans="1:6" ht="22.8" x14ac:dyDescent="0.2">
      <c r="A714" s="55">
        <v>66342</v>
      </c>
      <c r="B714" s="87" t="s">
        <v>1407</v>
      </c>
      <c r="C714" s="56">
        <v>66342</v>
      </c>
      <c r="D714" s="244"/>
      <c r="E714" s="244"/>
      <c r="F714" s="54" t="str">
        <f t="shared" si="188"/>
        <v>-</v>
      </c>
    </row>
    <row r="715" spans="1:6" ht="12"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v>30174.49</v>
      </c>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3528</v>
      </c>
      <c r="E718" s="244">
        <v>6832</v>
      </c>
      <c r="F718" s="54">
        <f t="shared" si="188"/>
        <v>193.65079365079364</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v>4950</v>
      </c>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v>6703.51</v>
      </c>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v>6719</v>
      </c>
      <c r="E725" s="244">
        <v>8958.24</v>
      </c>
      <c r="F725" s="54">
        <f t="shared" ref="F725:F979" si="190">IF(D725&lt;&gt;0,IF(E725/D725&gt;=100,"&gt;&gt;100",E725/D725*100),"-")</f>
        <v>133.32698318202114</v>
      </c>
    </row>
    <row r="726" spans="1:6" ht="12.75" customHeight="1" x14ac:dyDescent="0.2">
      <c r="A726" s="55" t="s">
        <v>1429</v>
      </c>
      <c r="B726" s="87" t="s">
        <v>1430</v>
      </c>
      <c r="C726" s="52" t="s">
        <v>1429</v>
      </c>
      <c r="D726" s="244"/>
      <c r="E726" s="244">
        <v>2000</v>
      </c>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12" x14ac:dyDescent="0.2">
      <c r="A741" s="55">
        <v>34224</v>
      </c>
      <c r="B741" s="87" t="s">
        <v>1459</v>
      </c>
      <c r="C741" s="52" t="s">
        <v>1460</v>
      </c>
      <c r="D741" s="244"/>
      <c r="E741" s="244"/>
      <c r="F741" s="54" t="str">
        <f t="shared" si="190"/>
        <v>-</v>
      </c>
    </row>
    <row r="742" spans="1:6" ht="12" x14ac:dyDescent="0.2">
      <c r="A742" s="55">
        <v>34233</v>
      </c>
      <c r="B742" s="87" t="s">
        <v>1461</v>
      </c>
      <c r="C742" s="52" t="s">
        <v>1462</v>
      </c>
      <c r="D742" s="244"/>
      <c r="E742" s="244"/>
      <c r="F742" s="54" t="str">
        <f t="shared" si="190"/>
        <v>-</v>
      </c>
    </row>
    <row r="743" spans="1:6" ht="22.8" x14ac:dyDescent="0.2">
      <c r="A743" s="55">
        <v>34234</v>
      </c>
      <c r="B743" s="234" t="s">
        <v>1463</v>
      </c>
      <c r="C743" s="52" t="s">
        <v>1464</v>
      </c>
      <c r="D743" s="244"/>
      <c r="E743" s="244"/>
      <c r="F743" s="54" t="str">
        <f t="shared" si="190"/>
        <v>-</v>
      </c>
    </row>
    <row r="744" spans="1:6" ht="22.8"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2.8"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2.8" x14ac:dyDescent="0.2">
      <c r="A756" s="55">
        <v>34286</v>
      </c>
      <c r="B756" s="234" t="s">
        <v>1489</v>
      </c>
      <c r="C756" s="52" t="s">
        <v>1490</v>
      </c>
      <c r="D756" s="244"/>
      <c r="E756" s="244"/>
      <c r="F756" s="54" t="str">
        <f t="shared" si="190"/>
        <v>-</v>
      </c>
    </row>
    <row r="757" spans="1:6" ht="22.8"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2.8"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12" x14ac:dyDescent="0.2">
      <c r="A773" s="55">
        <v>36328</v>
      </c>
      <c r="B773" s="87" t="s">
        <v>1523</v>
      </c>
      <c r="C773" s="52" t="s">
        <v>1524</v>
      </c>
      <c r="D773" s="244"/>
      <c r="E773" s="244"/>
      <c r="F773" s="54" t="str">
        <f t="shared" si="190"/>
        <v>-</v>
      </c>
    </row>
    <row r="774" spans="1:6" ht="22.8"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2.8" x14ac:dyDescent="0.2">
      <c r="A779" s="55" t="s">
        <v>1535</v>
      </c>
      <c r="B779" s="234" t="s">
        <v>1536</v>
      </c>
      <c r="C779" s="56" t="s">
        <v>1535</v>
      </c>
      <c r="D779" s="244"/>
      <c r="E779" s="244"/>
      <c r="F779" s="54" t="str">
        <f t="shared" si="190"/>
        <v>-</v>
      </c>
    </row>
    <row r="780" spans="1:6" ht="22.8"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12"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2.8" x14ac:dyDescent="0.2">
      <c r="A785" s="55" t="s">
        <v>1547</v>
      </c>
      <c r="B785" s="234" t="s">
        <v>1548</v>
      </c>
      <c r="C785" s="56" t="s">
        <v>1547</v>
      </c>
      <c r="D785" s="244"/>
      <c r="E785" s="244"/>
      <c r="F785" s="54" t="str">
        <f t="shared" si="190"/>
        <v>-</v>
      </c>
    </row>
    <row r="786" spans="1:6" ht="22.8" x14ac:dyDescent="0.2">
      <c r="A786" s="55" t="s">
        <v>1549</v>
      </c>
      <c r="B786" s="234" t="s">
        <v>1550</v>
      </c>
      <c r="C786" s="56" t="s">
        <v>1549</v>
      </c>
      <c r="D786" s="244"/>
      <c r="E786" s="244"/>
      <c r="F786" s="54" t="str">
        <f t="shared" si="190"/>
        <v>-</v>
      </c>
    </row>
    <row r="787" spans="1:6" ht="22.8" x14ac:dyDescent="0.2">
      <c r="A787" s="55" t="s">
        <v>1551</v>
      </c>
      <c r="B787" s="234" t="s">
        <v>1552</v>
      </c>
      <c r="C787" s="56" t="s">
        <v>1551</v>
      </c>
      <c r="D787" s="244"/>
      <c r="E787" s="244"/>
      <c r="F787" s="54" t="str">
        <f t="shared" si="190"/>
        <v>-</v>
      </c>
    </row>
    <row r="788" spans="1:6" ht="22.8" x14ac:dyDescent="0.2">
      <c r="A788" s="55" t="s">
        <v>1553</v>
      </c>
      <c r="B788" s="234" t="s">
        <v>1554</v>
      </c>
      <c r="C788" s="56" t="s">
        <v>1553</v>
      </c>
      <c r="D788" s="244"/>
      <c r="E788" s="244"/>
      <c r="F788" s="54" t="str">
        <f t="shared" si="190"/>
        <v>-</v>
      </c>
    </row>
    <row r="789" spans="1:6" ht="22.8" x14ac:dyDescent="0.2">
      <c r="A789" s="55" t="s">
        <v>1555</v>
      </c>
      <c r="B789" s="234" t="s">
        <v>1556</v>
      </c>
      <c r="C789" s="56" t="s">
        <v>1555</v>
      </c>
      <c r="D789" s="244"/>
      <c r="E789" s="244"/>
      <c r="F789" s="54" t="str">
        <f t="shared" si="190"/>
        <v>-</v>
      </c>
    </row>
    <row r="790" spans="1:6" ht="22.8" x14ac:dyDescent="0.2">
      <c r="A790" s="55" t="s">
        <v>1557</v>
      </c>
      <c r="B790" s="87" t="s">
        <v>1558</v>
      </c>
      <c r="C790" s="52" t="s">
        <v>1557</v>
      </c>
      <c r="D790" s="244"/>
      <c r="E790" s="244"/>
      <c r="F790" s="54" t="str">
        <f t="shared" si="190"/>
        <v>-</v>
      </c>
    </row>
    <row r="791" spans="1:6" ht="22.8" x14ac:dyDescent="0.2">
      <c r="A791" s="55" t="s">
        <v>1559</v>
      </c>
      <c r="B791" s="87" t="s">
        <v>1560</v>
      </c>
      <c r="C791" s="52" t="s">
        <v>1559</v>
      </c>
      <c r="D791" s="244"/>
      <c r="E791" s="244"/>
      <c r="F791" s="54" t="str">
        <f t="shared" si="190"/>
        <v>-</v>
      </c>
    </row>
    <row r="792" spans="1:6" ht="22.8" x14ac:dyDescent="0.2">
      <c r="A792" s="55" t="s">
        <v>1561</v>
      </c>
      <c r="B792" s="87" t="s">
        <v>1562</v>
      </c>
      <c r="C792" s="52" t="s">
        <v>1561</v>
      </c>
      <c r="D792" s="244"/>
      <c r="E792" s="244"/>
      <c r="F792" s="54" t="str">
        <f t="shared" si="190"/>
        <v>-</v>
      </c>
    </row>
    <row r="793" spans="1:6" ht="22.8"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2.8" x14ac:dyDescent="0.2">
      <c r="A797" s="55" t="s">
        <v>1571</v>
      </c>
      <c r="B797" s="87" t="s">
        <v>1572</v>
      </c>
      <c r="C797" s="52" t="s">
        <v>1571</v>
      </c>
      <c r="D797" s="244"/>
      <c r="E797" s="244"/>
      <c r="F797" s="54" t="str">
        <f t="shared" si="190"/>
        <v>-</v>
      </c>
    </row>
    <row r="798" spans="1:6" ht="22.8" x14ac:dyDescent="0.2">
      <c r="A798" s="55" t="s">
        <v>1573</v>
      </c>
      <c r="B798" s="87" t="s">
        <v>1574</v>
      </c>
      <c r="C798" s="52" t="s">
        <v>1573</v>
      </c>
      <c r="D798" s="244"/>
      <c r="E798" s="244"/>
      <c r="F798" s="54" t="str">
        <f t="shared" si="190"/>
        <v>-</v>
      </c>
    </row>
    <row r="799" spans="1:6" ht="22.8" x14ac:dyDescent="0.2">
      <c r="A799" s="55" t="s">
        <v>1575</v>
      </c>
      <c r="B799" s="87" t="s">
        <v>1576</v>
      </c>
      <c r="C799" s="52" t="s">
        <v>1575</v>
      </c>
      <c r="D799" s="244"/>
      <c r="E799" s="244"/>
      <c r="F799" s="54" t="str">
        <f t="shared" si="190"/>
        <v>-</v>
      </c>
    </row>
    <row r="800" spans="1:6" ht="22.8" x14ac:dyDescent="0.2">
      <c r="A800" s="55" t="s">
        <v>1577</v>
      </c>
      <c r="B800" s="87" t="s">
        <v>1578</v>
      </c>
      <c r="C800" s="52" t="s">
        <v>1577</v>
      </c>
      <c r="D800" s="244"/>
      <c r="E800" s="244"/>
      <c r="F800" s="54" t="str">
        <f t="shared" si="190"/>
        <v>-</v>
      </c>
    </row>
    <row r="801" spans="1:6" ht="22.8" x14ac:dyDescent="0.2">
      <c r="A801" s="55" t="s">
        <v>1579</v>
      </c>
      <c r="B801" s="87" t="s">
        <v>1580</v>
      </c>
      <c r="C801" s="52" t="s">
        <v>1579</v>
      </c>
      <c r="D801" s="244"/>
      <c r="E801" s="244"/>
      <c r="F801" s="54" t="str">
        <f t="shared" si="190"/>
        <v>-</v>
      </c>
    </row>
    <row r="802" spans="1:6" ht="22.8" x14ac:dyDescent="0.2">
      <c r="A802" s="55" t="s">
        <v>1581</v>
      </c>
      <c r="B802" s="87" t="s">
        <v>1582</v>
      </c>
      <c r="C802" s="52" t="s">
        <v>1581</v>
      </c>
      <c r="D802" s="244"/>
      <c r="E802" s="244"/>
      <c r="F802" s="54" t="str">
        <f t="shared" si="190"/>
        <v>-</v>
      </c>
    </row>
    <row r="803" spans="1:6" ht="12"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2.8" x14ac:dyDescent="0.2">
      <c r="A806" s="55" t="s">
        <v>1589</v>
      </c>
      <c r="B806" s="87" t="s">
        <v>1590</v>
      </c>
      <c r="C806" s="52" t="s">
        <v>1589</v>
      </c>
      <c r="D806" s="244"/>
      <c r="E806" s="244"/>
      <c r="F806" s="54" t="str">
        <f t="shared" si="190"/>
        <v>-</v>
      </c>
    </row>
    <row r="807" spans="1:6" ht="22.8"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2.8"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2.8" x14ac:dyDescent="0.2">
      <c r="A843" s="55" t="s">
        <v>1662</v>
      </c>
      <c r="B843" s="87" t="s">
        <v>1663</v>
      </c>
      <c r="C843" s="56" t="s">
        <v>1662</v>
      </c>
      <c r="D843" s="244"/>
      <c r="E843" s="244"/>
      <c r="F843" s="54" t="str">
        <f t="shared" si="190"/>
        <v>-</v>
      </c>
    </row>
    <row r="844" spans="1:6" ht="22.8"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2.8"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12" x14ac:dyDescent="0.2">
      <c r="A848" s="55">
        <v>81332</v>
      </c>
      <c r="B848" s="87" t="s">
        <v>1672</v>
      </c>
      <c r="C848" s="52" t="s">
        <v>1673</v>
      </c>
      <c r="D848" s="244"/>
      <c r="E848" s="244"/>
      <c r="F848" s="54" t="str">
        <f t="shared" si="190"/>
        <v>-</v>
      </c>
    </row>
    <row r="849" spans="1:6" ht="22.8"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2.8" x14ac:dyDescent="0.2">
      <c r="A852" s="55">
        <v>81532</v>
      </c>
      <c r="B852" s="234" t="s">
        <v>1680</v>
      </c>
      <c r="C852" s="52" t="s">
        <v>1681</v>
      </c>
      <c r="D852" s="244"/>
      <c r="E852" s="244"/>
      <c r="F852" s="54" t="str">
        <f t="shared" si="190"/>
        <v>-</v>
      </c>
    </row>
    <row r="853" spans="1:6" ht="22.8" x14ac:dyDescent="0.2">
      <c r="A853" s="55">
        <v>81542</v>
      </c>
      <c r="B853" s="234" t="s">
        <v>1682</v>
      </c>
      <c r="C853" s="52" t="s">
        <v>1683</v>
      </c>
      <c r="D853" s="244"/>
      <c r="E853" s="244"/>
      <c r="F853" s="54" t="str">
        <f t="shared" si="190"/>
        <v>-</v>
      </c>
    </row>
    <row r="854" spans="1:6" ht="22.8" x14ac:dyDescent="0.2">
      <c r="A854" s="55">
        <v>81552</v>
      </c>
      <c r="B854" s="87" t="s">
        <v>1684</v>
      </c>
      <c r="C854" s="52" t="s">
        <v>1685</v>
      </c>
      <c r="D854" s="244"/>
      <c r="E854" s="244"/>
      <c r="F854" s="54" t="str">
        <f t="shared" si="190"/>
        <v>-</v>
      </c>
    </row>
    <row r="855" spans="1:6" ht="22.8" x14ac:dyDescent="0.2">
      <c r="A855" s="55">
        <v>81631</v>
      </c>
      <c r="B855" s="234" t="s">
        <v>1686</v>
      </c>
      <c r="C855" s="52" t="s">
        <v>1687</v>
      </c>
      <c r="D855" s="244"/>
      <c r="E855" s="244"/>
      <c r="F855" s="54" t="str">
        <f t="shared" si="190"/>
        <v>-</v>
      </c>
    </row>
    <row r="856" spans="1:6" ht="22.8"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2.8" x14ac:dyDescent="0.2">
      <c r="A869" s="55">
        <v>81761</v>
      </c>
      <c r="B869" s="234" t="s">
        <v>1714</v>
      </c>
      <c r="C869" s="52" t="s">
        <v>1715</v>
      </c>
      <c r="D869" s="244"/>
      <c r="E869" s="244"/>
      <c r="F869" s="54" t="str">
        <f t="shared" si="190"/>
        <v>-</v>
      </c>
    </row>
    <row r="870" spans="1:6" ht="22.8" x14ac:dyDescent="0.2">
      <c r="A870" s="55">
        <v>81762</v>
      </c>
      <c r="B870" s="234" t="s">
        <v>1716</v>
      </c>
      <c r="C870" s="52" t="s">
        <v>1717</v>
      </c>
      <c r="D870" s="244"/>
      <c r="E870" s="244"/>
      <c r="F870" s="54" t="str">
        <f t="shared" si="190"/>
        <v>-</v>
      </c>
    </row>
    <row r="871" spans="1:6" ht="22.8" x14ac:dyDescent="0.2">
      <c r="A871" s="55">
        <v>81771</v>
      </c>
      <c r="B871" s="87" t="s">
        <v>1718</v>
      </c>
      <c r="C871" s="52" t="s">
        <v>1719</v>
      </c>
      <c r="D871" s="244"/>
      <c r="E871" s="244"/>
      <c r="F871" s="54" t="str">
        <f t="shared" si="190"/>
        <v>-</v>
      </c>
    </row>
    <row r="872" spans="1:6" ht="22.8"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12" x14ac:dyDescent="0.2">
      <c r="A882" s="55">
        <v>84242</v>
      </c>
      <c r="B882" s="87" t="s">
        <v>1740</v>
      </c>
      <c r="C882" s="52" t="s">
        <v>1741</v>
      </c>
      <c r="D882" s="244"/>
      <c r="E882" s="244"/>
      <c r="F882" s="54" t="str">
        <f t="shared" si="190"/>
        <v>-</v>
      </c>
    </row>
    <row r="883" spans="1:6" ht="12"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12" x14ac:dyDescent="0.2">
      <c r="A885" s="55">
        <v>84431</v>
      </c>
      <c r="B885" s="87" t="s">
        <v>1746</v>
      </c>
      <c r="C885" s="52" t="s">
        <v>1747</v>
      </c>
      <c r="D885" s="244"/>
      <c r="E885" s="244"/>
      <c r="F885" s="54" t="str">
        <f t="shared" si="190"/>
        <v>-</v>
      </c>
    </row>
    <row r="886" spans="1:6" ht="12" x14ac:dyDescent="0.2">
      <c r="A886" s="55">
        <v>84432</v>
      </c>
      <c r="B886" s="87" t="s">
        <v>1748</v>
      </c>
      <c r="C886" s="52" t="s">
        <v>1749</v>
      </c>
      <c r="D886" s="244"/>
      <c r="E886" s="244"/>
      <c r="F886" s="54" t="str">
        <f t="shared" si="190"/>
        <v>-</v>
      </c>
    </row>
    <row r="887" spans="1:6" ht="12" x14ac:dyDescent="0.2">
      <c r="A887" s="55" t="s">
        <v>1750</v>
      </c>
      <c r="B887" s="87" t="s">
        <v>1751</v>
      </c>
      <c r="C887" s="52" t="s">
        <v>1750</v>
      </c>
      <c r="D887" s="244"/>
      <c r="E887" s="244"/>
      <c r="F887" s="54" t="str">
        <f t="shared" si="190"/>
        <v>-</v>
      </c>
    </row>
    <row r="888" spans="1:6" ht="22.8" x14ac:dyDescent="0.2">
      <c r="A888" s="55">
        <v>84442</v>
      </c>
      <c r="B888" s="87" t="s">
        <v>1752</v>
      </c>
      <c r="C888" s="52" t="s">
        <v>1753</v>
      </c>
      <c r="D888" s="244"/>
      <c r="E888" s="244"/>
      <c r="F888" s="54" t="str">
        <f t="shared" si="190"/>
        <v>-</v>
      </c>
    </row>
    <row r="889" spans="1:6" ht="22.8" x14ac:dyDescent="0.2">
      <c r="A889" s="55">
        <v>84452</v>
      </c>
      <c r="B889" s="234" t="s">
        <v>1754</v>
      </c>
      <c r="C889" s="52" t="s">
        <v>1755</v>
      </c>
      <c r="D889" s="244"/>
      <c r="E889" s="244"/>
      <c r="F889" s="54" t="str">
        <f t="shared" si="190"/>
        <v>-</v>
      </c>
    </row>
    <row r="890" spans="1:6" ht="22.8"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2.8"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2.8" x14ac:dyDescent="0.2">
      <c r="A910" s="55">
        <v>84761</v>
      </c>
      <c r="B910" s="234" t="s">
        <v>1796</v>
      </c>
      <c r="C910" s="52" t="s">
        <v>1797</v>
      </c>
      <c r="D910" s="244"/>
      <c r="E910" s="244"/>
      <c r="F910" s="54" t="str">
        <f t="shared" si="190"/>
        <v>-</v>
      </c>
    </row>
    <row r="911" spans="1:6" ht="22.8" x14ac:dyDescent="0.2">
      <c r="A911" s="55">
        <v>84762</v>
      </c>
      <c r="B911" s="234" t="s">
        <v>1798</v>
      </c>
      <c r="C911" s="52" t="s">
        <v>1799</v>
      </c>
      <c r="D911" s="244"/>
      <c r="E911" s="244"/>
      <c r="F911" s="54" t="str">
        <f t="shared" si="190"/>
        <v>-</v>
      </c>
    </row>
    <row r="912" spans="1:6" ht="22.8" x14ac:dyDescent="0.2">
      <c r="A912" s="55" t="s">
        <v>1800</v>
      </c>
      <c r="B912" s="87" t="s">
        <v>1801</v>
      </c>
      <c r="C912" s="52" t="s">
        <v>1800</v>
      </c>
      <c r="D912" s="244"/>
      <c r="E912" s="244"/>
      <c r="F912" s="54" t="str">
        <f t="shared" si="190"/>
        <v>-</v>
      </c>
    </row>
    <row r="913" spans="1:6" ht="22.8"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2.8"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12"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12" x14ac:dyDescent="0.2">
      <c r="A921" s="55">
        <v>51532</v>
      </c>
      <c r="B921" s="87" t="s">
        <v>1818</v>
      </c>
      <c r="C921" s="52" t="s">
        <v>1819</v>
      </c>
      <c r="D921" s="244"/>
      <c r="E921" s="244"/>
      <c r="F921" s="54" t="str">
        <f t="shared" si="190"/>
        <v>-</v>
      </c>
    </row>
    <row r="922" spans="1:6" ht="22.8" x14ac:dyDescent="0.2">
      <c r="A922" s="55">
        <v>51542</v>
      </c>
      <c r="B922" s="87" t="s">
        <v>1820</v>
      </c>
      <c r="C922" s="52" t="s">
        <v>1821</v>
      </c>
      <c r="D922" s="244"/>
      <c r="E922" s="244"/>
      <c r="F922" s="54" t="str">
        <f t="shared" si="190"/>
        <v>-</v>
      </c>
    </row>
    <row r="923" spans="1:6" ht="22.8" x14ac:dyDescent="0.2">
      <c r="A923" s="55">
        <v>51552</v>
      </c>
      <c r="B923" s="234" t="s">
        <v>1822</v>
      </c>
      <c r="C923" s="52" t="s">
        <v>1823</v>
      </c>
      <c r="D923" s="244"/>
      <c r="E923" s="244"/>
      <c r="F923" s="54" t="str">
        <f t="shared" si="190"/>
        <v>-</v>
      </c>
    </row>
    <row r="924" spans="1:6" ht="12" x14ac:dyDescent="0.2">
      <c r="A924" s="55">
        <v>51631</v>
      </c>
      <c r="B924" s="87" t="s">
        <v>1824</v>
      </c>
      <c r="C924" s="52" t="s">
        <v>1825</v>
      </c>
      <c r="D924" s="244"/>
      <c r="E924" s="244"/>
      <c r="F924" s="54" t="str">
        <f t="shared" si="190"/>
        <v>-</v>
      </c>
    </row>
    <row r="925" spans="1:6" ht="12"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2.8" x14ac:dyDescent="0.2">
      <c r="A938" s="55">
        <v>51761</v>
      </c>
      <c r="B938" s="87" t="s">
        <v>1852</v>
      </c>
      <c r="C938" s="52" t="s">
        <v>1853</v>
      </c>
      <c r="D938" s="244"/>
      <c r="E938" s="244"/>
      <c r="F938" s="54" t="str">
        <f t="shared" si="190"/>
        <v>-</v>
      </c>
    </row>
    <row r="939" spans="1:6" ht="22.8" x14ac:dyDescent="0.2">
      <c r="A939" s="55">
        <v>51762</v>
      </c>
      <c r="B939" s="87" t="s">
        <v>1854</v>
      </c>
      <c r="C939" s="52" t="s">
        <v>1855</v>
      </c>
      <c r="D939" s="244"/>
      <c r="E939" s="244"/>
      <c r="F939" s="54" t="str">
        <f t="shared" si="190"/>
        <v>-</v>
      </c>
    </row>
    <row r="940" spans="1:6" ht="22.8" x14ac:dyDescent="0.2">
      <c r="A940" s="55">
        <v>51771</v>
      </c>
      <c r="B940" s="87" t="s">
        <v>1856</v>
      </c>
      <c r="C940" s="52" t="s">
        <v>1857</v>
      </c>
      <c r="D940" s="244"/>
      <c r="E940" s="244"/>
      <c r="F940" s="54" t="str">
        <f t="shared" si="190"/>
        <v>-</v>
      </c>
    </row>
    <row r="941" spans="1:6" ht="22.8" x14ac:dyDescent="0.2">
      <c r="A941" s="55">
        <v>51772</v>
      </c>
      <c r="B941" s="87" t="s">
        <v>1858</v>
      </c>
      <c r="C941" s="52" t="s">
        <v>1859</v>
      </c>
      <c r="D941" s="244"/>
      <c r="E941" s="244"/>
      <c r="F941" s="54" t="str">
        <f t="shared" si="190"/>
        <v>-</v>
      </c>
    </row>
    <row r="942" spans="1:6" ht="12" x14ac:dyDescent="0.2">
      <c r="A942" s="55">
        <v>54132</v>
      </c>
      <c r="B942" s="87" t="s">
        <v>1860</v>
      </c>
      <c r="C942" s="52" t="s">
        <v>1861</v>
      </c>
      <c r="D942" s="244"/>
      <c r="E942" s="244"/>
      <c r="F942" s="54" t="str">
        <f t="shared" si="190"/>
        <v>-</v>
      </c>
    </row>
    <row r="943" spans="1:6" ht="12"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12" x14ac:dyDescent="0.2">
      <c r="A945" s="55">
        <v>54162</v>
      </c>
      <c r="B945" s="87" t="s">
        <v>1866</v>
      </c>
      <c r="C945" s="52" t="s">
        <v>1867</v>
      </c>
      <c r="D945" s="244"/>
      <c r="E945" s="244"/>
      <c r="F945" s="54" t="str">
        <f t="shared" si="190"/>
        <v>-</v>
      </c>
    </row>
    <row r="946" spans="1:6" ht="22.8" x14ac:dyDescent="0.2">
      <c r="A946" s="55">
        <v>54221</v>
      </c>
      <c r="B946" s="234" t="s">
        <v>1868</v>
      </c>
      <c r="C946" s="52" t="s">
        <v>1869</v>
      </c>
      <c r="D946" s="244"/>
      <c r="E946" s="244"/>
      <c r="F946" s="54" t="str">
        <f t="shared" si="190"/>
        <v>-</v>
      </c>
    </row>
    <row r="947" spans="1:6" ht="22.8" x14ac:dyDescent="0.2">
      <c r="A947" s="55">
        <v>54222</v>
      </c>
      <c r="B947" s="234" t="s">
        <v>1870</v>
      </c>
      <c r="C947" s="52" t="s">
        <v>1871</v>
      </c>
      <c r="D947" s="244"/>
      <c r="E947" s="244"/>
      <c r="F947" s="54" t="str">
        <f t="shared" si="190"/>
        <v>-</v>
      </c>
    </row>
    <row r="948" spans="1:6" ht="12" x14ac:dyDescent="0.2">
      <c r="A948" s="55" t="s">
        <v>1872</v>
      </c>
      <c r="B948" s="87" t="s">
        <v>1873</v>
      </c>
      <c r="C948" s="52" t="s">
        <v>1872</v>
      </c>
      <c r="D948" s="244"/>
      <c r="E948" s="244"/>
      <c r="F948" s="54" t="str">
        <f t="shared" si="190"/>
        <v>-</v>
      </c>
    </row>
    <row r="949" spans="1:6" ht="22.8" x14ac:dyDescent="0.2">
      <c r="A949" s="55">
        <v>54232</v>
      </c>
      <c r="B949" s="234" t="s">
        <v>1874</v>
      </c>
      <c r="C949" s="52" t="s">
        <v>1875</v>
      </c>
      <c r="D949" s="244"/>
      <c r="E949" s="244"/>
      <c r="F949" s="54" t="str">
        <f t="shared" si="190"/>
        <v>-</v>
      </c>
    </row>
    <row r="950" spans="1:6" ht="22.8" x14ac:dyDescent="0.2">
      <c r="A950" s="55">
        <v>54242</v>
      </c>
      <c r="B950" s="87" t="s">
        <v>1876</v>
      </c>
      <c r="C950" s="52" t="s">
        <v>1877</v>
      </c>
      <c r="D950" s="244"/>
      <c r="E950" s="244"/>
      <c r="F950" s="54" t="str">
        <f t="shared" si="190"/>
        <v>-</v>
      </c>
    </row>
    <row r="951" spans="1:6" ht="22.8" x14ac:dyDescent="0.2">
      <c r="A951" s="55" t="s">
        <v>1878</v>
      </c>
      <c r="B951" s="87" t="s">
        <v>1879</v>
      </c>
      <c r="C951" s="52" t="s">
        <v>1878</v>
      </c>
      <c r="D951" s="244"/>
      <c r="E951" s="244"/>
      <c r="F951" s="54" t="str">
        <f t="shared" si="190"/>
        <v>-</v>
      </c>
    </row>
    <row r="952" spans="1:6" ht="22.8" x14ac:dyDescent="0.2">
      <c r="A952" s="55">
        <v>54312</v>
      </c>
      <c r="B952" s="234" t="s">
        <v>1880</v>
      </c>
      <c r="C952" s="52" t="s">
        <v>1881</v>
      </c>
      <c r="D952" s="244"/>
      <c r="E952" s="244"/>
      <c r="F952" s="54" t="str">
        <f t="shared" si="190"/>
        <v>-</v>
      </c>
    </row>
    <row r="953" spans="1:6" ht="22.8" x14ac:dyDescent="0.2">
      <c r="A953" s="55">
        <v>54431</v>
      </c>
      <c r="B953" s="87" t="s">
        <v>1882</v>
      </c>
      <c r="C953" s="52" t="s">
        <v>1883</v>
      </c>
      <c r="D953" s="244"/>
      <c r="E953" s="244"/>
      <c r="F953" s="54" t="str">
        <f t="shared" si="190"/>
        <v>-</v>
      </c>
    </row>
    <row r="954" spans="1:6" ht="22.8" x14ac:dyDescent="0.2">
      <c r="A954" s="55">
        <v>54432</v>
      </c>
      <c r="B954" s="87" t="s">
        <v>1884</v>
      </c>
      <c r="C954" s="52" t="s">
        <v>1885</v>
      </c>
      <c r="D954" s="244"/>
      <c r="E954" s="244"/>
      <c r="F954" s="54" t="str">
        <f t="shared" si="190"/>
        <v>-</v>
      </c>
    </row>
    <row r="955" spans="1:6" ht="22.8" x14ac:dyDescent="0.2">
      <c r="A955" s="55" t="s">
        <v>1886</v>
      </c>
      <c r="B955" s="87" t="s">
        <v>1887</v>
      </c>
      <c r="C955" s="52" t="s">
        <v>1886</v>
      </c>
      <c r="D955" s="244"/>
      <c r="E955" s="244"/>
      <c r="F955" s="54" t="str">
        <f t="shared" si="190"/>
        <v>-</v>
      </c>
    </row>
    <row r="956" spans="1:6" ht="22.8" x14ac:dyDescent="0.2">
      <c r="A956" s="55">
        <v>54442</v>
      </c>
      <c r="B956" s="87" t="s">
        <v>1888</v>
      </c>
      <c r="C956" s="52" t="s">
        <v>1889</v>
      </c>
      <c r="D956" s="244"/>
      <c r="E956" s="244"/>
      <c r="F956" s="54" t="str">
        <f t="shared" si="190"/>
        <v>-</v>
      </c>
    </row>
    <row r="957" spans="1:6" ht="22.8" x14ac:dyDescent="0.2">
      <c r="A957" s="55">
        <v>54452</v>
      </c>
      <c r="B957" s="87" t="s">
        <v>1890</v>
      </c>
      <c r="C957" s="52" t="s">
        <v>1891</v>
      </c>
      <c r="D957" s="244"/>
      <c r="E957" s="244"/>
      <c r="F957" s="54" t="str">
        <f t="shared" si="190"/>
        <v>-</v>
      </c>
    </row>
    <row r="958" spans="1:6" ht="22.8" x14ac:dyDescent="0.2">
      <c r="A958" s="55" t="s">
        <v>1892</v>
      </c>
      <c r="B958" s="87" t="s">
        <v>1893</v>
      </c>
      <c r="C958" s="52" t="s">
        <v>1892</v>
      </c>
      <c r="D958" s="244"/>
      <c r="E958" s="244"/>
      <c r="F958" s="54" t="str">
        <f t="shared" si="190"/>
        <v>-</v>
      </c>
    </row>
    <row r="959" spans="1:6" ht="12" x14ac:dyDescent="0.2">
      <c r="A959" s="55">
        <v>54461</v>
      </c>
      <c r="B959" s="87" t="s">
        <v>1894</v>
      </c>
      <c r="C959" s="52" t="s">
        <v>1895</v>
      </c>
      <c r="D959" s="244"/>
      <c r="E959" s="244"/>
      <c r="F959" s="54" t="str">
        <f t="shared" si="190"/>
        <v>-</v>
      </c>
    </row>
    <row r="960" spans="1:6" ht="12"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2.8" x14ac:dyDescent="0.2">
      <c r="A962" s="55">
        <v>54472</v>
      </c>
      <c r="B962" s="234" t="s">
        <v>1900</v>
      </c>
      <c r="C962" s="52" t="s">
        <v>1901</v>
      </c>
      <c r="D962" s="244"/>
      <c r="E962" s="244"/>
      <c r="F962" s="54" t="str">
        <f t="shared" si="190"/>
        <v>-</v>
      </c>
    </row>
    <row r="963" spans="1:6" ht="22.8" x14ac:dyDescent="0.2">
      <c r="A963" s="55">
        <v>54482</v>
      </c>
      <c r="B963" s="234" t="s">
        <v>1902</v>
      </c>
      <c r="C963" s="52" t="s">
        <v>1903</v>
      </c>
      <c r="D963" s="244"/>
      <c r="E963" s="244"/>
      <c r="F963" s="54" t="str">
        <f t="shared" si="190"/>
        <v>-</v>
      </c>
    </row>
    <row r="964" spans="1:6" ht="22.8" x14ac:dyDescent="0.2">
      <c r="A964" s="55" t="s">
        <v>1904</v>
      </c>
      <c r="B964" s="234" t="s">
        <v>1905</v>
      </c>
      <c r="C964" s="52" t="s">
        <v>1904</v>
      </c>
      <c r="D964" s="244"/>
      <c r="E964" s="244"/>
      <c r="F964" s="54" t="str">
        <f t="shared" si="190"/>
        <v>-</v>
      </c>
    </row>
    <row r="965" spans="1:6" ht="22.8"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2.8"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12" x14ac:dyDescent="0.2">
      <c r="A976" s="55">
        <v>54751</v>
      </c>
      <c r="B976" s="87" t="s">
        <v>1928</v>
      </c>
      <c r="C976" s="52" t="s">
        <v>1929</v>
      </c>
      <c r="D976" s="244"/>
      <c r="E976" s="244"/>
      <c r="F976" s="54" t="str">
        <f t="shared" si="190"/>
        <v>-</v>
      </c>
    </row>
    <row r="977" spans="1:6" ht="12" x14ac:dyDescent="0.2">
      <c r="A977" s="55">
        <v>54752</v>
      </c>
      <c r="B977" s="87" t="s">
        <v>1930</v>
      </c>
      <c r="C977" s="52" t="s">
        <v>1931</v>
      </c>
      <c r="D977" s="244"/>
      <c r="E977" s="244"/>
      <c r="F977" s="54" t="str">
        <f t="shared" si="190"/>
        <v>-</v>
      </c>
    </row>
    <row r="978" spans="1:6" ht="22.8" x14ac:dyDescent="0.2">
      <c r="A978" s="55">
        <v>54761</v>
      </c>
      <c r="B978" s="87" t="s">
        <v>1932</v>
      </c>
      <c r="C978" s="52" t="s">
        <v>1933</v>
      </c>
      <c r="D978" s="244"/>
      <c r="E978" s="244"/>
      <c r="F978" s="54" t="str">
        <f t="shared" si="190"/>
        <v>-</v>
      </c>
    </row>
    <row r="979" spans="1:6" ht="22.8" x14ac:dyDescent="0.2">
      <c r="A979" s="55">
        <v>54762</v>
      </c>
      <c r="B979" s="87" t="s">
        <v>1934</v>
      </c>
      <c r="C979" s="52" t="s">
        <v>1935</v>
      </c>
      <c r="D979" s="244"/>
      <c r="E979" s="244"/>
      <c r="F979" s="54" t="str">
        <f t="shared" si="190"/>
        <v>-</v>
      </c>
    </row>
    <row r="980" spans="1:6" ht="22.8" x14ac:dyDescent="0.2">
      <c r="A980" s="55">
        <v>54771</v>
      </c>
      <c r="B980" s="87" t="s">
        <v>1936</v>
      </c>
      <c r="C980" s="52" t="s">
        <v>1937</v>
      </c>
      <c r="D980" s="244"/>
      <c r="E980" s="244"/>
      <c r="F980" s="54" t="str">
        <f t="shared" ref="F980:F982" si="191">IF(D980&lt;&gt;0,IF(E980/D980&gt;=100,"&gt;&gt;100",E980/D980*100),"-")</f>
        <v>-</v>
      </c>
    </row>
    <row r="981" spans="1:6" ht="22.8" x14ac:dyDescent="0.2">
      <c r="A981" s="55">
        <v>54772</v>
      </c>
      <c r="B981" s="87" t="s">
        <v>1938</v>
      </c>
      <c r="C981" s="52" t="s">
        <v>1939</v>
      </c>
      <c r="D981" s="244"/>
      <c r="E981" s="244"/>
      <c r="F981" s="54" t="str">
        <f t="shared" si="191"/>
        <v>-</v>
      </c>
    </row>
    <row r="982" spans="1:6" ht="22.8" x14ac:dyDescent="0.2">
      <c r="A982" s="57">
        <v>55312</v>
      </c>
      <c r="B982" s="235" t="s">
        <v>1940</v>
      </c>
      <c r="C982" s="58" t="s">
        <v>1941</v>
      </c>
      <c r="D982" s="245"/>
      <c r="E982" s="245"/>
      <c r="F982" s="59" t="str">
        <f t="shared" si="191"/>
        <v>-</v>
      </c>
    </row>
    <row r="983" spans="1:6" ht="20.100000000000001" customHeight="1" x14ac:dyDescent="0.25">
      <c r="A983" s="350" t="s">
        <v>1942</v>
      </c>
      <c r="B983" s="351"/>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c r="E985" s="246"/>
      <c r="F985" s="65" t="str">
        <f t="shared" ref="F985:F992" si="192">IF(D985&lt;&gt;0,IF(E985/D985&gt;=100,"&gt;&gt;100",E985/D985*100),"-")</f>
        <v>-</v>
      </c>
    </row>
    <row r="986" spans="1:6" ht="12" x14ac:dyDescent="0.2">
      <c r="A986" s="55" t="s">
        <v>1949</v>
      </c>
      <c r="B986" s="87" t="s">
        <v>1950</v>
      </c>
      <c r="C986" s="52" t="s">
        <v>1949</v>
      </c>
      <c r="D986" s="247"/>
      <c r="E986" s="247"/>
      <c r="F986" s="54" t="str">
        <f t="shared" si="192"/>
        <v>-</v>
      </c>
    </row>
    <row r="987" spans="1:6" ht="22.8" x14ac:dyDescent="0.2">
      <c r="A987" s="55" t="s">
        <v>1951</v>
      </c>
      <c r="B987" s="87" t="s">
        <v>1952</v>
      </c>
      <c r="C987" s="52" t="s">
        <v>1951</v>
      </c>
      <c r="D987" s="247"/>
      <c r="E987" s="247"/>
      <c r="F987" s="54" t="str">
        <f t="shared" si="192"/>
        <v>-</v>
      </c>
    </row>
    <row r="988" spans="1:6" ht="22.8"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2.8"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151" workbookViewId="0">
      <selection activeCell="B11" sqref="B11"/>
    </sheetView>
  </sheetViews>
  <sheetFormatPr defaultColWidth="14.44140625" defaultRowHeight="15" customHeight="1" x14ac:dyDescent="0.2"/>
  <cols>
    <col min="1" max="1" width="12.6640625" style="219" customWidth="1"/>
    <col min="2" max="2" width="60.6640625" style="239" customWidth="1"/>
    <col min="3" max="3" width="12.6640625" style="219" customWidth="1"/>
    <col min="4" max="5" width="14.6640625" style="91" customWidth="1"/>
    <col min="6" max="6" width="8.6640625" style="91" customWidth="1"/>
    <col min="7" max="24" width="8" style="90" customWidth="1"/>
    <col min="25" max="29" width="14.44140625" style="90" customWidth="1"/>
    <col min="30" max="16384" width="14.44140625" style="90"/>
  </cols>
  <sheetData>
    <row r="1" spans="1:25" ht="15" customHeight="1" x14ac:dyDescent="0.2">
      <c r="A1" s="298"/>
      <c r="B1" s="299"/>
      <c r="C1" s="298"/>
      <c r="D1" s="300"/>
      <c r="E1" s="300"/>
      <c r="F1" s="300"/>
    </row>
    <row r="2" spans="1:25" ht="50.1" customHeight="1" x14ac:dyDescent="0.3">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5">
      <c r="A3" s="301" t="s">
        <v>49</v>
      </c>
      <c r="B3" s="302" t="s">
        <v>41</v>
      </c>
      <c r="C3" s="303" t="s">
        <v>42</v>
      </c>
      <c r="D3" s="304" t="s">
        <v>1964</v>
      </c>
      <c r="E3" s="302" t="s">
        <v>1965</v>
      </c>
      <c r="F3" s="305" t="s">
        <v>52</v>
      </c>
    </row>
    <row r="4" spans="1:25" s="226" customFormat="1" ht="12" customHeight="1" x14ac:dyDescent="0.25">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9" t="s">
        <v>1966</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571117</v>
      </c>
      <c r="E6" s="231">
        <f t="shared" si="0"/>
        <v>706145.46</v>
      </c>
      <c r="F6" s="232">
        <f t="shared" ref="F6:F260" si="1">IF(D6&gt;0,IF(E6/D6&gt;=100,"&gt;&gt;100",E6/D6*100),"-")</f>
        <v>123.64287177583577</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426817</v>
      </c>
      <c r="E7" s="106">
        <f t="shared" si="2"/>
        <v>442376.49</v>
      </c>
      <c r="F7" s="95">
        <f t="shared" si="1"/>
        <v>103.64547100982389</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22084.589999999997</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v>117934</v>
      </c>
      <c r="E10" s="249">
        <v>141668.53</v>
      </c>
      <c r="F10" s="95">
        <f t="shared" si="1"/>
        <v>120.12526497871691</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v>117934</v>
      </c>
      <c r="E11" s="249">
        <v>119583.94</v>
      </c>
      <c r="F11" s="95">
        <f t="shared" si="1"/>
        <v>101.39903674936829</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398372</v>
      </c>
      <c r="E12" s="106">
        <f t="shared" si="3"/>
        <v>420291.9</v>
      </c>
      <c r="F12" s="95">
        <f t="shared" si="1"/>
        <v>105.50236964445293</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107163</v>
      </c>
      <c r="E13" s="106">
        <f t="shared" si="4"/>
        <v>89127.140000000014</v>
      </c>
      <c r="F13" s="95">
        <f t="shared" si="1"/>
        <v>83.169694764051044</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v>325268</v>
      </c>
      <c r="E15" s="249">
        <v>325267.77</v>
      </c>
      <c r="F15" s="95">
        <f t="shared" si="1"/>
        <v>99.999929289078551</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v>218105</v>
      </c>
      <c r="E18" s="249">
        <v>236140.63</v>
      </c>
      <c r="F18" s="95">
        <f t="shared" si="1"/>
        <v>108.26924187891154</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291209</v>
      </c>
      <c r="E19" s="106">
        <f t="shared" si="5"/>
        <v>331164.76</v>
      </c>
      <c r="F19" s="95">
        <f t="shared" si="1"/>
        <v>113.72064737010189</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54300</v>
      </c>
      <c r="E20" s="249">
        <v>54300.54</v>
      </c>
      <c r="F20" s="95">
        <f t="shared" si="1"/>
        <v>100.00099447513813</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v>186988</v>
      </c>
      <c r="E25" s="249">
        <v>142952.85</v>
      </c>
      <c r="F25" s="95">
        <f t="shared" si="1"/>
        <v>76.450280231886538</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183729</v>
      </c>
      <c r="E26" s="249">
        <v>288221.07</v>
      </c>
      <c r="F26" s="95">
        <f t="shared" si="1"/>
        <v>156.87293241676602</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133808</v>
      </c>
      <c r="E28" s="249">
        <v>154309.70000000001</v>
      </c>
      <c r="F28" s="95">
        <f t="shared" si="1"/>
        <v>115.3217296424728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28445</v>
      </c>
      <c r="E52" s="106">
        <f t="shared" si="10"/>
        <v>0</v>
      </c>
      <c r="F52" s="95">
        <f t="shared" si="1"/>
        <v>0</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28445</v>
      </c>
      <c r="E54" s="249">
        <v>39264.800000000003</v>
      </c>
      <c r="F54" s="95">
        <f t="shared" si="1"/>
        <v>138.03761645280366</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v>39264.800000000003</v>
      </c>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144300</v>
      </c>
      <c r="E68" s="106">
        <f t="shared" si="13"/>
        <v>263768.96999999997</v>
      </c>
      <c r="F68" s="95">
        <f t="shared" si="1"/>
        <v>182.79207900207899</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18587</v>
      </c>
      <c r="E69" s="106">
        <f t="shared" si="14"/>
        <v>162568.76999999999</v>
      </c>
      <c r="F69" s="95">
        <f t="shared" si="1"/>
        <v>874.63695055684082</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18263</v>
      </c>
      <c r="E70" s="106">
        <f t="shared" si="15"/>
        <v>162568.76999999999</v>
      </c>
      <c r="F70" s="95">
        <f t="shared" si="1"/>
        <v>890.15369873514749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18263</v>
      </c>
      <c r="E72" s="249">
        <v>162568.76999999999</v>
      </c>
      <c r="F72" s="95">
        <f t="shared" si="1"/>
        <v>890.15369873514749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v>324</v>
      </c>
      <c r="E76" s="249"/>
      <c r="F76" s="95">
        <f t="shared" si="1"/>
        <v>0</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2088</v>
      </c>
      <c r="B78" s="88" t="s">
        <v>2089</v>
      </c>
      <c r="C78" s="94" t="s">
        <v>2088</v>
      </c>
      <c r="D78" s="106">
        <f>D79+SUM(D82:D84)-D85+D86</f>
        <v>0</v>
      </c>
      <c r="E78" s="106">
        <f>E79+SUM(E82:E84)-E85+E86</f>
        <v>3897.6</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v>3897.6</v>
      </c>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50458</v>
      </c>
      <c r="E146" s="106">
        <f t="shared" si="26"/>
        <v>5574.27</v>
      </c>
      <c r="F146" s="95">
        <f t="shared" si="1"/>
        <v>11.047346307820366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2238</v>
      </c>
      <c r="B160" s="88" t="s">
        <v>2239</v>
      </c>
      <c r="C160" s="94" t="s">
        <v>2238</v>
      </c>
      <c r="D160" s="249">
        <v>50458</v>
      </c>
      <c r="E160" s="249">
        <v>5574.27</v>
      </c>
      <c r="F160" s="95">
        <f t="shared" si="1"/>
        <v>11.047346307820366</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75255</v>
      </c>
      <c r="E170" s="106">
        <f t="shared" si="29"/>
        <v>91728.33</v>
      </c>
      <c r="F170" s="95">
        <f t="shared" si="1"/>
        <v>121.89001395256129</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v>9125</v>
      </c>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75255</v>
      </c>
      <c r="E173" s="249">
        <v>82603.33</v>
      </c>
      <c r="F173" s="95">
        <f t="shared" si="1"/>
        <v>109.76457378247292</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4" t="s">
        <v>2265</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571117</v>
      </c>
      <c r="E175" s="106">
        <f t="shared" si="30"/>
        <v>706145.46</v>
      </c>
      <c r="F175" s="95">
        <f t="shared" si="1"/>
        <v>123.64287177583577</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92761</v>
      </c>
      <c r="E176" s="106">
        <f t="shared" si="31"/>
        <v>213291.57</v>
      </c>
      <c r="F176" s="95">
        <f t="shared" si="1"/>
        <v>229.93668675413161</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92761</v>
      </c>
      <c r="E177" s="106">
        <f t="shared" si="32"/>
        <v>213291.57</v>
      </c>
      <c r="F177" s="95">
        <f t="shared" si="1"/>
        <v>229.93668675413161</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72031</v>
      </c>
      <c r="E178" s="249">
        <v>78447.429999999993</v>
      </c>
      <c r="F178" s="95">
        <f t="shared" si="1"/>
        <v>108.90787299912536</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6253</v>
      </c>
      <c r="E179" s="249">
        <v>134844.14000000001</v>
      </c>
      <c r="F179" s="95">
        <f t="shared" si="1"/>
        <v>2156.4711338557495</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880</v>
      </c>
      <c r="E180" s="106">
        <f t="shared" si="33"/>
        <v>0</v>
      </c>
      <c r="F180" s="95">
        <f t="shared" si="1"/>
        <v>0</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v>880</v>
      </c>
      <c r="E183" s="249"/>
      <c r="F183" s="95">
        <f t="shared" si="1"/>
        <v>0</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v>13597</v>
      </c>
      <c r="E188" s="249"/>
      <c r="F188" s="95">
        <f t="shared" si="1"/>
        <v>0</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478356</v>
      </c>
      <c r="E237" s="106">
        <f t="shared" si="41"/>
        <v>492853.89</v>
      </c>
      <c r="F237" s="95">
        <f t="shared" si="1"/>
        <v>103.03077415146878</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426806</v>
      </c>
      <c r="E238" s="106">
        <f t="shared" si="42"/>
        <v>442366.43</v>
      </c>
      <c r="F238" s="95">
        <f t="shared" si="1"/>
        <v>103.64578520451914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426817</v>
      </c>
      <c r="E239" s="106">
        <f t="shared" si="43"/>
        <v>442376.49</v>
      </c>
      <c r="F239" s="95">
        <f t="shared" si="1"/>
        <v>103.64547100982389</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147407</v>
      </c>
      <c r="E240" s="249">
        <v>251697.53</v>
      </c>
      <c r="F240" s="95">
        <f t="shared" si="1"/>
        <v>170.75005257552218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v>279410</v>
      </c>
      <c r="E241" s="249">
        <v>190678.96</v>
      </c>
      <c r="F241" s="95">
        <f t="shared" si="1"/>
        <v>68.243427221645604</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11</v>
      </c>
      <c r="E242" s="106">
        <f t="shared" si="44"/>
        <v>10.06</v>
      </c>
      <c r="F242" s="95">
        <f t="shared" si="1"/>
        <v>91.454545454545453</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v>11</v>
      </c>
      <c r="E244" s="249">
        <v>10.06</v>
      </c>
      <c r="F244" s="95">
        <f t="shared" si="1"/>
        <v>91.454545454545453</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1092</v>
      </c>
      <c r="E245" s="106">
        <f t="shared" si="45"/>
        <v>44913.19</v>
      </c>
      <c r="F245" s="95">
        <f t="shared" si="1"/>
        <v>4112.9294871794873</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1092</v>
      </c>
      <c r="E246" s="106">
        <f t="shared" si="46"/>
        <v>44913.19</v>
      </c>
      <c r="F246" s="95">
        <f t="shared" si="1"/>
        <v>4112.9294871794873</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1092</v>
      </c>
      <c r="E247" s="249">
        <v>44913.19</v>
      </c>
      <c r="F247" s="95">
        <f t="shared" si="1"/>
        <v>4112.9294871794873</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50458</v>
      </c>
      <c r="E255" s="249">
        <v>5574.27</v>
      </c>
      <c r="F255" s="95">
        <f t="shared" si="1"/>
        <v>11.047346307820366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117934</v>
      </c>
      <c r="E259" s="106">
        <f t="shared" si="49"/>
        <v>0</v>
      </c>
      <c r="F259" s="95">
        <f t="shared" si="1"/>
        <v>0</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v>117934</v>
      </c>
      <c r="E260" s="250"/>
      <c r="F260" s="99">
        <f t="shared" si="1"/>
        <v>0</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8" t="s">
        <v>1291</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v>50458</v>
      </c>
      <c r="E264" s="249">
        <v>5574.27</v>
      </c>
      <c r="F264" s="95">
        <f t="shared" si="50"/>
        <v>11.047346307820366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v>3897.6</v>
      </c>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v>92761</v>
      </c>
      <c r="E288" s="249">
        <v>213291.57</v>
      </c>
      <c r="F288" s="95">
        <f t="shared" si="50"/>
        <v>229.93668675413161</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25" workbookViewId="0">
      <selection activeCell="E9" sqref="E9"/>
    </sheetView>
  </sheetViews>
  <sheetFormatPr defaultColWidth="14.44140625" defaultRowHeight="15" customHeight="1" x14ac:dyDescent="0.2"/>
  <cols>
    <col min="1" max="1" width="12.6640625" style="191" customWidth="1"/>
    <col min="2" max="2" width="60.6640625" style="215" customWidth="1"/>
    <col min="3" max="3" width="12.6640625" style="191" customWidth="1"/>
    <col min="4" max="5" width="14.6640625" style="72" customWidth="1"/>
    <col min="6" max="6" width="8.6640625" style="66" customWidth="1"/>
    <col min="7" max="25" width="8" style="66" customWidth="1"/>
    <col min="26" max="30" width="14.44140625" style="66" customWidth="1"/>
    <col min="31" max="16384" width="14.44140625" style="66"/>
  </cols>
  <sheetData>
    <row r="1" spans="1:25" ht="15" customHeight="1" x14ac:dyDescent="0.2">
      <c r="A1" s="293"/>
      <c r="B1" s="294"/>
      <c r="C1" s="293"/>
      <c r="D1" s="295"/>
      <c r="E1" s="295"/>
      <c r="F1" s="296"/>
    </row>
    <row r="2" spans="1:25" ht="50.1" customHeight="1" x14ac:dyDescent="0.3">
      <c r="A2" s="361" t="s">
        <v>2533</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5">
      <c r="A3" s="283" t="s">
        <v>2534</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2535</v>
      </c>
      <c r="C5" s="184" t="s">
        <v>1971</v>
      </c>
      <c r="D5" s="81">
        <f t="shared" ref="D5:E5" si="0">D6+D10+D13+SUM(D17:D21)</f>
        <v>1671122</v>
      </c>
      <c r="E5" s="81">
        <f t="shared" si="0"/>
        <v>2489971.2200000002</v>
      </c>
      <c r="F5" s="82">
        <f t="shared" ref="F5:F141" si="1">IF(D5&gt;0,IF(E5/D5&gt;=100,"&gt;&gt;100",E5/D5*100),"-")</f>
        <v>148.99996648958006</v>
      </c>
      <c r="G5" s="51"/>
      <c r="H5" s="51"/>
      <c r="I5" s="51"/>
      <c r="J5" s="51"/>
      <c r="K5" s="51"/>
      <c r="L5" s="51"/>
      <c r="M5" s="51"/>
      <c r="N5" s="51"/>
      <c r="O5" s="51"/>
      <c r="P5" s="51"/>
      <c r="Q5" s="51"/>
      <c r="R5" s="51"/>
      <c r="S5" s="51"/>
      <c r="T5" s="51"/>
      <c r="U5" s="51"/>
      <c r="V5" s="51"/>
      <c r="W5" s="51"/>
      <c r="X5" s="51"/>
      <c r="Y5" s="51"/>
    </row>
    <row r="6" spans="1:25" ht="22.8" x14ac:dyDescent="0.25">
      <c r="A6" s="79" t="s">
        <v>1973</v>
      </c>
      <c r="B6" s="234" t="s">
        <v>2536</v>
      </c>
      <c r="C6" s="185" t="s">
        <v>1973</v>
      </c>
      <c r="D6" s="83">
        <f t="shared" ref="D6:E6" si="2">SUM(D7:D9)</f>
        <v>1671122</v>
      </c>
      <c r="E6" s="83">
        <f t="shared" si="2"/>
        <v>2489971.2200000002</v>
      </c>
      <c r="F6" s="65">
        <f t="shared" si="1"/>
        <v>148.99996648958006</v>
      </c>
      <c r="G6" s="51"/>
      <c r="H6" s="51"/>
      <c r="I6" s="51"/>
      <c r="J6" s="51"/>
      <c r="K6" s="51"/>
      <c r="L6" s="51"/>
      <c r="M6" s="51"/>
      <c r="N6" s="51"/>
      <c r="O6" s="51"/>
      <c r="P6" s="51"/>
      <c r="Q6" s="51"/>
      <c r="R6" s="51"/>
      <c r="S6" s="51"/>
      <c r="T6" s="51"/>
      <c r="U6" s="51"/>
      <c r="V6" s="51"/>
      <c r="W6" s="51"/>
      <c r="X6" s="51"/>
      <c r="Y6" s="51"/>
    </row>
    <row r="7" spans="1:25" ht="12.75" customHeight="1" x14ac:dyDescent="0.25">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2539</v>
      </c>
      <c r="B8" s="87" t="s">
        <v>2540</v>
      </c>
      <c r="C8" s="185" t="s">
        <v>2539</v>
      </c>
      <c r="D8" s="251">
        <v>1671122</v>
      </c>
      <c r="E8" s="251">
        <v>2489971.2200000002</v>
      </c>
      <c r="F8" s="65">
        <f t="shared" si="1"/>
        <v>148.99996648958006</v>
      </c>
      <c r="G8" s="51"/>
      <c r="H8" s="51"/>
      <c r="I8" s="51"/>
      <c r="J8" s="51"/>
      <c r="K8" s="51"/>
      <c r="L8" s="51"/>
      <c r="M8" s="51"/>
      <c r="N8" s="51"/>
      <c r="O8" s="51"/>
      <c r="P8" s="51"/>
      <c r="Q8" s="51"/>
      <c r="R8" s="51"/>
      <c r="S8" s="51"/>
      <c r="T8" s="51"/>
      <c r="U8" s="51"/>
      <c r="V8" s="51"/>
      <c r="W8" s="51"/>
      <c r="X8" s="51"/>
      <c r="Y8" s="51"/>
    </row>
    <row r="9" spans="1:25" ht="12.75" customHeight="1" x14ac:dyDescent="0.25">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2784</v>
      </c>
      <c r="C141" s="186" t="s">
        <v>2785</v>
      </c>
      <c r="D141" s="108">
        <f t="shared" ref="D141:E141" si="28">D5+D22+D28+D35+D75+D82+D89+D107+D114+D129</f>
        <v>1671122</v>
      </c>
      <c r="E141" s="108">
        <f t="shared" si="28"/>
        <v>2489971.2200000002</v>
      </c>
      <c r="F141" s="84">
        <f t="shared" si="1"/>
        <v>148.99996648958006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9" workbookViewId="0">
      <selection activeCell="E37" sqref="E37"/>
    </sheetView>
  </sheetViews>
  <sheetFormatPr defaultColWidth="14.44140625" defaultRowHeight="15" customHeight="1" x14ac:dyDescent="0.25"/>
  <cols>
    <col min="1" max="1" width="12.6640625" style="197" customWidth="1"/>
    <col min="2" max="2" width="60.6640625" style="201" customWidth="1"/>
    <col min="3" max="3" width="12.6640625" style="197" customWidth="1"/>
    <col min="4" max="5" width="14.6640625" customWidth="1"/>
    <col min="6" max="22" width="8" customWidth="1"/>
  </cols>
  <sheetData>
    <row r="1" spans="1:25" ht="15" customHeight="1" x14ac:dyDescent="0.25">
      <c r="A1" s="280"/>
      <c r="B1" s="281"/>
      <c r="C1" s="280"/>
      <c r="D1" s="282"/>
      <c r="E1" s="282"/>
    </row>
    <row r="2" spans="1:25" ht="50.1" customHeight="1" x14ac:dyDescent="0.25">
      <c r="A2" s="365" t="s">
        <v>2786</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5">
      <c r="A3" s="283" t="s">
        <v>1943</v>
      </c>
      <c r="B3" s="284" t="s">
        <v>41</v>
      </c>
      <c r="C3" s="285" t="s">
        <v>42</v>
      </c>
      <c r="D3" s="284" t="s">
        <v>2787</v>
      </c>
      <c r="E3" s="286" t="s">
        <v>2788</v>
      </c>
      <c r="F3" s="241"/>
      <c r="G3" s="241"/>
      <c r="H3" s="241"/>
      <c r="I3" s="241"/>
      <c r="J3" s="241"/>
      <c r="K3" s="241"/>
      <c r="L3" s="241"/>
      <c r="M3" s="241"/>
      <c r="N3" s="241"/>
      <c r="O3" s="241"/>
      <c r="P3" s="241"/>
      <c r="Q3" s="241"/>
      <c r="R3" s="241"/>
      <c r="S3" s="241"/>
      <c r="T3" s="241"/>
      <c r="U3" s="241"/>
      <c r="V3" s="241"/>
    </row>
    <row r="4" spans="1:25" s="226" customFormat="1" ht="12" customHeight="1" x14ac:dyDescent="0.25">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2789</v>
      </c>
      <c r="B5" s="111" t="s">
        <v>2790</v>
      </c>
      <c r="C5" s="112" t="s">
        <v>2789</v>
      </c>
      <c r="D5" s="81">
        <f t="shared" ref="D5:E5" si="0">D6+D22</f>
        <v>0</v>
      </c>
      <c r="E5" s="109">
        <f t="shared" si="0"/>
        <v>3100</v>
      </c>
      <c r="F5" s="37"/>
      <c r="G5" s="37"/>
      <c r="H5" s="37"/>
      <c r="I5" s="37"/>
      <c r="J5" s="37"/>
      <c r="K5" s="37"/>
      <c r="L5" s="37"/>
      <c r="M5" s="37"/>
      <c r="N5" s="37"/>
      <c r="O5" s="37"/>
      <c r="P5" s="37"/>
      <c r="Q5" s="37"/>
      <c r="R5" s="37"/>
      <c r="S5" s="37"/>
      <c r="T5" s="37"/>
      <c r="U5" s="37"/>
      <c r="V5" s="37"/>
    </row>
    <row r="6" spans="1:25" ht="13.5" customHeight="1" x14ac:dyDescent="0.25">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5">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2805</v>
      </c>
      <c r="C14" s="94" t="s">
        <v>2806</v>
      </c>
      <c r="D14" s="253"/>
      <c r="E14" s="254"/>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2821</v>
      </c>
      <c r="B22" s="113" t="s">
        <v>2822</v>
      </c>
      <c r="C22" s="94" t="s">
        <v>2821</v>
      </c>
      <c r="D22" s="83">
        <f t="shared" ref="D22:E22" si="3">D23+D30</f>
        <v>0</v>
      </c>
      <c r="E22" s="110">
        <f t="shared" si="3"/>
        <v>3100</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2831</v>
      </c>
      <c r="C30" s="94" t="s">
        <v>2832</v>
      </c>
      <c r="D30" s="83">
        <f>SUM(D31:D37)</f>
        <v>0</v>
      </c>
      <c r="E30" s="110">
        <f>SUM(E31:E37)</f>
        <v>3100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2817</v>
      </c>
      <c r="C36" s="94" t="s">
        <v>2838</v>
      </c>
      <c r="D36" s="251">
        <v>0</v>
      </c>
      <c r="E36" s="252">
        <v>3100</v>
      </c>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2849</v>
      </c>
      <c r="C48" s="167" t="s">
        <v>2856</v>
      </c>
      <c r="D48" s="255"/>
      <c r="E48" s="256"/>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abSelected="1" topLeftCell="A31" workbookViewId="0">
      <selection activeCell="D104" sqref="D104"/>
    </sheetView>
  </sheetViews>
  <sheetFormatPr defaultColWidth="14.44140625" defaultRowHeight="15" customHeight="1" x14ac:dyDescent="0.25"/>
  <cols>
    <col min="1" max="1" width="18.6640625" style="201" customWidth="1"/>
    <col min="2" max="2" width="60.6640625" style="201" customWidth="1"/>
    <col min="3" max="3" width="18.6640625" style="209" customWidth="1"/>
    <col min="4" max="4" width="14.6640625" customWidth="1"/>
    <col min="5" max="21" width="8" customWidth="1"/>
  </cols>
  <sheetData>
    <row r="1" spans="1:24" ht="15" customHeight="1" x14ac:dyDescent="0.25">
      <c r="A1" s="281"/>
      <c r="B1" s="281"/>
      <c r="C1" s="291"/>
      <c r="D1" s="282"/>
    </row>
    <row r="2" spans="1:24" ht="50.1" customHeight="1" x14ac:dyDescent="0.25">
      <c r="A2" s="369" t="s">
        <v>2857</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5">
      <c r="A3" s="283" t="s">
        <v>1943</v>
      </c>
      <c r="B3" s="284" t="s">
        <v>41</v>
      </c>
      <c r="C3" s="285" t="s">
        <v>42</v>
      </c>
      <c r="D3" s="286" t="s">
        <v>2858</v>
      </c>
      <c r="E3" s="241"/>
      <c r="F3" s="241"/>
      <c r="G3" s="241"/>
      <c r="H3" s="241"/>
      <c r="I3" s="241"/>
      <c r="J3" s="241"/>
      <c r="K3" s="241"/>
      <c r="L3" s="241"/>
      <c r="M3" s="241"/>
      <c r="N3" s="241"/>
      <c r="O3" s="241"/>
      <c r="P3" s="241"/>
      <c r="Q3" s="241"/>
      <c r="R3" s="241"/>
      <c r="S3" s="241"/>
      <c r="T3" s="241"/>
      <c r="U3" s="241"/>
    </row>
    <row r="4" spans="1:24" s="243" customFormat="1" ht="12" x14ac:dyDescent="0.25">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2859</v>
      </c>
      <c r="C5" s="187" t="s">
        <v>2860</v>
      </c>
      <c r="D5" s="257">
        <v>92761.31</v>
      </c>
      <c r="E5" s="37"/>
      <c r="F5" s="37"/>
      <c r="G5" s="37"/>
      <c r="H5" s="37"/>
      <c r="I5" s="37"/>
      <c r="J5" s="37"/>
      <c r="K5" s="37"/>
      <c r="L5" s="37"/>
      <c r="M5" s="37"/>
      <c r="N5" s="37"/>
      <c r="O5" s="37"/>
      <c r="P5" s="37"/>
      <c r="Q5" s="37"/>
      <c r="R5" s="37"/>
      <c r="S5" s="37"/>
      <c r="T5" s="37"/>
      <c r="U5" s="37"/>
    </row>
    <row r="6" spans="1:24" ht="24" x14ac:dyDescent="0.25">
      <c r="A6" s="116"/>
      <c r="B6" s="117" t="s">
        <v>2861</v>
      </c>
      <c r="C6" s="188" t="s">
        <v>2862</v>
      </c>
      <c r="D6" s="40">
        <f>D7+D8+D17+D18</f>
        <v>2497036.02</v>
      </c>
      <c r="E6" s="37"/>
      <c r="F6" s="37"/>
      <c r="G6" s="37"/>
      <c r="H6" s="37"/>
      <c r="I6" s="37"/>
      <c r="J6" s="37"/>
      <c r="K6" s="37"/>
      <c r="L6" s="37"/>
      <c r="M6" s="37"/>
      <c r="N6" s="37"/>
      <c r="O6" s="37"/>
      <c r="P6" s="37"/>
      <c r="Q6" s="37"/>
      <c r="R6" s="37"/>
      <c r="S6" s="37"/>
      <c r="T6" s="37"/>
      <c r="U6" s="37"/>
    </row>
    <row r="7" spans="1:24" ht="12.75" customHeight="1" x14ac:dyDescent="0.25">
      <c r="A7" s="116"/>
      <c r="B7" s="117" t="s">
        <v>2863</v>
      </c>
      <c r="C7" s="188" t="s">
        <v>2864</v>
      </c>
      <c r="D7" s="258"/>
      <c r="E7" s="37"/>
      <c r="F7" s="37"/>
      <c r="G7" s="37"/>
      <c r="H7" s="37"/>
      <c r="I7" s="37"/>
      <c r="J7" s="37"/>
      <c r="K7" s="37"/>
      <c r="L7" s="37"/>
      <c r="M7" s="37"/>
      <c r="N7" s="37"/>
      <c r="O7" s="37"/>
      <c r="P7" s="37"/>
      <c r="Q7" s="37"/>
      <c r="R7" s="37"/>
      <c r="S7" s="37"/>
      <c r="T7" s="37"/>
      <c r="U7" s="37"/>
    </row>
    <row r="8" spans="1:24" ht="12.75" customHeight="1" x14ac:dyDescent="0.25">
      <c r="A8" s="116" t="s">
        <v>2270</v>
      </c>
      <c r="B8" s="117" t="s">
        <v>2865</v>
      </c>
      <c r="C8" s="188" t="s">
        <v>2866</v>
      </c>
      <c r="D8" s="40">
        <f>SUM(D9:D16)</f>
        <v>1988028.48</v>
      </c>
      <c r="E8" s="37"/>
      <c r="F8" s="37"/>
      <c r="G8" s="37"/>
      <c r="H8" s="37"/>
      <c r="I8" s="37"/>
      <c r="J8" s="37"/>
      <c r="K8" s="37"/>
      <c r="L8" s="37"/>
      <c r="M8" s="37"/>
      <c r="N8" s="37"/>
      <c r="O8" s="37"/>
      <c r="P8" s="37"/>
      <c r="Q8" s="37"/>
      <c r="R8" s="37"/>
      <c r="S8" s="37"/>
      <c r="T8" s="37"/>
      <c r="U8" s="37"/>
    </row>
    <row r="9" spans="1:24" ht="12.75" customHeight="1" x14ac:dyDescent="0.25">
      <c r="A9" s="86" t="s">
        <v>2272</v>
      </c>
      <c r="B9" s="87" t="s">
        <v>2273</v>
      </c>
      <c r="C9" s="188" t="s">
        <v>2867</v>
      </c>
      <c r="D9" s="258">
        <v>972015.3</v>
      </c>
      <c r="E9" s="37"/>
      <c r="F9" s="37"/>
      <c r="G9" s="37"/>
      <c r="H9" s="37"/>
      <c r="I9" s="37"/>
      <c r="J9" s="37"/>
      <c r="K9" s="37"/>
      <c r="L9" s="37"/>
      <c r="M9" s="37"/>
      <c r="N9" s="37"/>
      <c r="O9" s="37"/>
      <c r="P9" s="37"/>
      <c r="Q9" s="37"/>
      <c r="R9" s="37"/>
      <c r="S9" s="37"/>
      <c r="T9" s="37"/>
      <c r="U9" s="37"/>
    </row>
    <row r="10" spans="1:24" ht="12.75" customHeight="1" x14ac:dyDescent="0.25">
      <c r="A10" s="86" t="s">
        <v>2274</v>
      </c>
      <c r="B10" s="87" t="s">
        <v>2275</v>
      </c>
      <c r="C10" s="188" t="s">
        <v>2868</v>
      </c>
      <c r="D10" s="258">
        <v>1002922.51</v>
      </c>
      <c r="E10" s="37"/>
      <c r="F10" s="37"/>
      <c r="G10" s="37"/>
      <c r="H10" s="37"/>
      <c r="I10" s="37"/>
      <c r="J10" s="37"/>
      <c r="K10" s="37"/>
      <c r="L10" s="37"/>
      <c r="M10" s="37"/>
      <c r="N10" s="37"/>
      <c r="O10" s="37"/>
      <c r="P10" s="37"/>
      <c r="Q10" s="37"/>
      <c r="R10" s="37"/>
      <c r="S10" s="37"/>
      <c r="T10" s="37"/>
      <c r="U10" s="37"/>
    </row>
    <row r="11" spans="1:24" ht="12.75" customHeight="1" x14ac:dyDescent="0.25">
      <c r="A11" s="86" t="s">
        <v>2276</v>
      </c>
      <c r="B11" s="87" t="s">
        <v>2869</v>
      </c>
      <c r="C11" s="188" t="s">
        <v>2870</v>
      </c>
      <c r="D11" s="258">
        <v>13090.67</v>
      </c>
      <c r="E11" s="37"/>
      <c r="F11" s="37"/>
      <c r="G11" s="37"/>
      <c r="H11" s="37"/>
      <c r="I11" s="37"/>
      <c r="J11" s="37"/>
      <c r="K11" s="37"/>
      <c r="L11" s="37"/>
      <c r="M11" s="37"/>
      <c r="N11" s="37"/>
      <c r="O11" s="37"/>
      <c r="P11" s="37"/>
      <c r="Q11" s="37"/>
      <c r="R11" s="37"/>
      <c r="S11" s="37"/>
      <c r="T11" s="37"/>
      <c r="U11" s="37"/>
    </row>
    <row r="12" spans="1:24" ht="12.75" customHeight="1" x14ac:dyDescent="0.25">
      <c r="A12" s="86" t="s">
        <v>2284</v>
      </c>
      <c r="B12" s="87" t="s">
        <v>2285</v>
      </c>
      <c r="C12" s="188" t="s">
        <v>2871</v>
      </c>
      <c r="D12" s="258"/>
      <c r="E12" s="37"/>
      <c r="F12" s="37"/>
      <c r="G12" s="37"/>
      <c r="H12" s="37"/>
      <c r="I12" s="37"/>
      <c r="J12" s="37"/>
      <c r="K12" s="37"/>
      <c r="L12" s="37"/>
      <c r="M12" s="37"/>
      <c r="N12" s="37"/>
      <c r="O12" s="37"/>
      <c r="P12" s="37"/>
      <c r="Q12" s="37"/>
      <c r="R12" s="37"/>
      <c r="S12" s="37"/>
      <c r="T12" s="37"/>
      <c r="U12" s="37"/>
    </row>
    <row r="13" spans="1:24" ht="13.2" x14ac:dyDescent="0.25">
      <c r="A13" s="86" t="s">
        <v>2286</v>
      </c>
      <c r="B13" s="87" t="s">
        <v>2872</v>
      </c>
      <c r="C13" s="188" t="s">
        <v>2873</v>
      </c>
      <c r="D13" s="258"/>
      <c r="E13" s="37"/>
      <c r="F13" s="37"/>
      <c r="G13" s="37"/>
      <c r="H13" s="37"/>
      <c r="I13" s="37"/>
      <c r="J13" s="37"/>
      <c r="K13" s="37"/>
      <c r="L13" s="37"/>
      <c r="M13" s="37"/>
      <c r="N13" s="37"/>
      <c r="O13" s="37"/>
      <c r="P13" s="37"/>
      <c r="Q13" s="37"/>
      <c r="R13" s="37"/>
      <c r="S13" s="37"/>
      <c r="T13" s="37"/>
      <c r="U13" s="37"/>
    </row>
    <row r="14" spans="1:24" ht="12.75" customHeight="1" x14ac:dyDescent="0.25">
      <c r="A14" s="86" t="s">
        <v>2288</v>
      </c>
      <c r="B14" s="87" t="s">
        <v>2289</v>
      </c>
      <c r="C14" s="188" t="s">
        <v>2874</v>
      </c>
      <c r="D14" s="258"/>
      <c r="E14" s="37"/>
      <c r="F14" s="37"/>
      <c r="G14" s="37"/>
      <c r="H14" s="37"/>
      <c r="I14" s="37"/>
      <c r="J14" s="37"/>
      <c r="K14" s="37"/>
      <c r="L14" s="37"/>
      <c r="M14" s="37"/>
      <c r="N14" s="37"/>
      <c r="O14" s="37"/>
      <c r="P14" s="37"/>
      <c r="Q14" s="37"/>
      <c r="R14" s="37"/>
      <c r="S14" s="37"/>
      <c r="T14" s="37"/>
      <c r="U14" s="37"/>
    </row>
    <row r="15" spans="1:24" ht="12.75" customHeight="1" x14ac:dyDescent="0.25">
      <c r="A15" s="86" t="s">
        <v>2290</v>
      </c>
      <c r="B15" s="87" t="s">
        <v>2291</v>
      </c>
      <c r="C15" s="188" t="s">
        <v>2875</v>
      </c>
      <c r="D15" s="258"/>
      <c r="E15" s="37"/>
      <c r="F15" s="37"/>
      <c r="G15" s="37"/>
      <c r="H15" s="37"/>
      <c r="I15" s="37"/>
      <c r="J15" s="37"/>
      <c r="K15" s="37"/>
      <c r="L15" s="37"/>
      <c r="M15" s="37"/>
      <c r="N15" s="37"/>
      <c r="O15" s="37"/>
      <c r="P15" s="37"/>
      <c r="Q15" s="37"/>
      <c r="R15" s="37"/>
      <c r="S15" s="37"/>
      <c r="T15" s="37"/>
      <c r="U15" s="37"/>
    </row>
    <row r="16" spans="1:24" ht="12.75" customHeight="1" x14ac:dyDescent="0.25">
      <c r="A16" s="86" t="s">
        <v>2292</v>
      </c>
      <c r="B16" s="87" t="s">
        <v>2293</v>
      </c>
      <c r="C16" s="188" t="s">
        <v>2876</v>
      </c>
      <c r="D16" s="258"/>
      <c r="E16" s="37"/>
      <c r="F16" s="37"/>
      <c r="G16" s="37"/>
      <c r="H16" s="37"/>
      <c r="I16" s="37"/>
      <c r="J16" s="37"/>
      <c r="K16" s="37"/>
      <c r="L16" s="37"/>
      <c r="M16" s="37"/>
      <c r="N16" s="37"/>
      <c r="O16" s="37"/>
      <c r="P16" s="37"/>
      <c r="Q16" s="37"/>
      <c r="R16" s="37"/>
      <c r="S16" s="37"/>
      <c r="T16" s="37"/>
      <c r="U16" s="37"/>
    </row>
    <row r="17" spans="1:21" ht="12.75" customHeight="1" x14ac:dyDescent="0.25">
      <c r="A17" s="116" t="s">
        <v>2294</v>
      </c>
      <c r="B17" s="117" t="s">
        <v>2295</v>
      </c>
      <c r="C17" s="188" t="s">
        <v>2877</v>
      </c>
      <c r="D17" s="258">
        <v>509007.54</v>
      </c>
      <c r="E17" s="37"/>
      <c r="F17" s="37"/>
      <c r="G17" s="37"/>
      <c r="H17" s="37"/>
      <c r="I17" s="37"/>
      <c r="J17" s="37"/>
      <c r="K17" s="37"/>
      <c r="L17" s="37"/>
      <c r="M17" s="37"/>
      <c r="N17" s="37"/>
      <c r="O17" s="37"/>
      <c r="P17" s="37"/>
      <c r="Q17" s="37"/>
      <c r="R17" s="37"/>
      <c r="S17" s="37"/>
      <c r="T17" s="37"/>
      <c r="U17" s="37"/>
    </row>
    <row r="18" spans="1:21" ht="24" x14ac:dyDescent="0.25">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2881</v>
      </c>
      <c r="C19" s="188" t="s">
        <v>2882</v>
      </c>
      <c r="D19" s="258"/>
      <c r="E19" s="37"/>
      <c r="F19" s="37"/>
      <c r="G19" s="37"/>
      <c r="H19" s="37"/>
      <c r="I19" s="37"/>
      <c r="J19" s="37"/>
      <c r="K19" s="37"/>
      <c r="L19" s="37"/>
      <c r="M19" s="37"/>
      <c r="N19" s="37"/>
      <c r="O19" s="37"/>
      <c r="P19" s="37"/>
      <c r="Q19" s="37"/>
      <c r="R19" s="37"/>
      <c r="S19" s="37"/>
      <c r="T19" s="37"/>
      <c r="U19" s="37"/>
    </row>
    <row r="20" spans="1:21" ht="12.75" customHeight="1" x14ac:dyDescent="0.25">
      <c r="A20" s="86" t="s">
        <v>2883</v>
      </c>
      <c r="B20" s="87" t="s">
        <v>2307</v>
      </c>
      <c r="C20" s="188" t="s">
        <v>2884</v>
      </c>
      <c r="D20" s="258"/>
      <c r="E20" s="37"/>
      <c r="F20" s="37"/>
      <c r="G20" s="37"/>
      <c r="H20" s="37"/>
      <c r="I20" s="37"/>
      <c r="J20" s="37"/>
      <c r="K20" s="37"/>
      <c r="L20" s="37"/>
      <c r="M20" s="37"/>
      <c r="N20" s="37"/>
      <c r="O20" s="37"/>
      <c r="P20" s="37"/>
      <c r="Q20" s="37"/>
      <c r="R20" s="37"/>
      <c r="S20" s="37"/>
      <c r="T20" s="37"/>
      <c r="U20" s="37"/>
    </row>
    <row r="21" spans="1:21" ht="12.75" customHeight="1" x14ac:dyDescent="0.25">
      <c r="A21" s="86" t="s">
        <v>2885</v>
      </c>
      <c r="B21" s="87" t="s">
        <v>2311</v>
      </c>
      <c r="C21" s="188" t="s">
        <v>2886</v>
      </c>
      <c r="D21" s="258"/>
      <c r="E21" s="37"/>
      <c r="F21" s="37"/>
      <c r="G21" s="37"/>
      <c r="H21" s="37"/>
      <c r="I21" s="37"/>
      <c r="J21" s="37"/>
      <c r="K21" s="37"/>
      <c r="L21" s="37"/>
      <c r="M21" s="37"/>
      <c r="N21" s="37"/>
      <c r="O21" s="37"/>
      <c r="P21" s="37"/>
      <c r="Q21" s="37"/>
      <c r="R21" s="37"/>
      <c r="S21" s="37"/>
      <c r="T21" s="37"/>
      <c r="U21" s="37"/>
    </row>
    <row r="22" spans="1:21" ht="24" x14ac:dyDescent="0.25">
      <c r="A22" s="86" t="s">
        <v>2887</v>
      </c>
      <c r="B22" s="87" t="s">
        <v>2888</v>
      </c>
      <c r="C22" s="188" t="s">
        <v>2889</v>
      </c>
      <c r="D22" s="258"/>
      <c r="E22" s="37"/>
      <c r="F22" s="37"/>
      <c r="G22" s="37"/>
      <c r="H22" s="37"/>
      <c r="I22" s="37"/>
      <c r="J22" s="37"/>
      <c r="K22" s="37"/>
      <c r="L22" s="37"/>
      <c r="M22" s="37"/>
      <c r="N22" s="37"/>
      <c r="O22" s="37"/>
      <c r="P22" s="37"/>
      <c r="Q22" s="37"/>
      <c r="R22" s="37"/>
      <c r="S22" s="37"/>
      <c r="T22" s="37"/>
      <c r="U22" s="37"/>
    </row>
    <row r="23" spans="1:21" ht="24" x14ac:dyDescent="0.25">
      <c r="A23" s="86" t="s">
        <v>2890</v>
      </c>
      <c r="B23" s="87" t="s">
        <v>2891</v>
      </c>
      <c r="C23" s="188" t="s">
        <v>2892</v>
      </c>
      <c r="D23" s="258"/>
      <c r="E23" s="37"/>
      <c r="F23" s="37"/>
      <c r="G23" s="37"/>
      <c r="H23" s="37"/>
      <c r="I23" s="37"/>
      <c r="J23" s="37"/>
      <c r="K23" s="37"/>
      <c r="L23" s="37"/>
      <c r="M23" s="37"/>
      <c r="N23" s="37"/>
      <c r="O23" s="37"/>
      <c r="P23" s="37"/>
      <c r="Q23" s="37"/>
      <c r="R23" s="37"/>
      <c r="S23" s="37"/>
      <c r="T23" s="37"/>
      <c r="U23" s="37"/>
    </row>
    <row r="24" spans="1:21" ht="24" x14ac:dyDescent="0.25">
      <c r="A24" s="86"/>
      <c r="B24" s="117" t="s">
        <v>2893</v>
      </c>
      <c r="C24" s="188" t="s">
        <v>2894</v>
      </c>
      <c r="D24" s="40">
        <f>D25+D26+D35+D36</f>
        <v>2376505.7599999998</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2863</v>
      </c>
      <c r="C25" s="188" t="s">
        <v>2895</v>
      </c>
      <c r="D25" s="258">
        <v>13596.78</v>
      </c>
      <c r="E25" s="37"/>
      <c r="F25" s="37"/>
      <c r="G25" s="37"/>
      <c r="H25" s="37"/>
      <c r="I25" s="37"/>
      <c r="J25" s="37"/>
      <c r="K25" s="37"/>
      <c r="L25" s="37"/>
      <c r="M25" s="37"/>
      <c r="N25" s="37"/>
      <c r="O25" s="37"/>
      <c r="P25" s="37"/>
      <c r="Q25" s="37"/>
      <c r="R25" s="37"/>
      <c r="S25" s="37"/>
      <c r="T25" s="37"/>
      <c r="U25" s="37"/>
    </row>
    <row r="26" spans="1:21" ht="12.75" customHeight="1" x14ac:dyDescent="0.25">
      <c r="A26" s="116" t="s">
        <v>2270</v>
      </c>
      <c r="B26" s="117" t="s">
        <v>2896</v>
      </c>
      <c r="C26" s="188" t="s">
        <v>2897</v>
      </c>
      <c r="D26" s="40">
        <f>SUM(D27:D34)</f>
        <v>1853901.44</v>
      </c>
      <c r="E26" s="37"/>
      <c r="F26" s="37"/>
      <c r="G26" s="37"/>
      <c r="H26" s="37"/>
      <c r="I26" s="37"/>
      <c r="J26" s="37"/>
      <c r="K26" s="37"/>
      <c r="L26" s="37"/>
      <c r="M26" s="37"/>
      <c r="N26" s="37"/>
      <c r="O26" s="37"/>
      <c r="P26" s="37"/>
      <c r="Q26" s="37"/>
      <c r="R26" s="37"/>
      <c r="S26" s="37"/>
      <c r="T26" s="37"/>
      <c r="U26" s="37"/>
    </row>
    <row r="27" spans="1:21" ht="12.75" customHeight="1" x14ac:dyDescent="0.25">
      <c r="A27" s="86" t="s">
        <v>2272</v>
      </c>
      <c r="B27" s="87" t="s">
        <v>2273</v>
      </c>
      <c r="C27" s="188" t="s">
        <v>2898</v>
      </c>
      <c r="D27" s="258">
        <v>965598.39</v>
      </c>
      <c r="E27" s="37"/>
      <c r="F27" s="37"/>
      <c r="G27" s="37"/>
      <c r="H27" s="37"/>
      <c r="I27" s="37"/>
      <c r="J27" s="37"/>
      <c r="K27" s="37"/>
      <c r="L27" s="37"/>
      <c r="M27" s="37"/>
      <c r="N27" s="37"/>
      <c r="O27" s="37"/>
      <c r="P27" s="37"/>
      <c r="Q27" s="37"/>
      <c r="R27" s="37"/>
      <c r="S27" s="37"/>
      <c r="T27" s="37"/>
      <c r="U27" s="37"/>
    </row>
    <row r="28" spans="1:21" ht="12.75" customHeight="1" x14ac:dyDescent="0.25">
      <c r="A28" s="86" t="s">
        <v>2274</v>
      </c>
      <c r="B28" s="87" t="s">
        <v>2275</v>
      </c>
      <c r="C28" s="188" t="s">
        <v>2899</v>
      </c>
      <c r="D28" s="258">
        <v>874349.88</v>
      </c>
      <c r="E28" s="37"/>
      <c r="F28" s="37"/>
      <c r="G28" s="37"/>
      <c r="H28" s="37"/>
      <c r="I28" s="37"/>
      <c r="J28" s="37"/>
      <c r="K28" s="37"/>
      <c r="L28" s="37"/>
      <c r="M28" s="37"/>
      <c r="N28" s="37"/>
      <c r="O28" s="37"/>
      <c r="P28" s="37"/>
      <c r="Q28" s="37"/>
      <c r="R28" s="37"/>
      <c r="S28" s="37"/>
      <c r="T28" s="37"/>
      <c r="U28" s="37"/>
    </row>
    <row r="29" spans="1:21" ht="12.75" customHeight="1" x14ac:dyDescent="0.25">
      <c r="A29" s="86" t="s">
        <v>2276</v>
      </c>
      <c r="B29" s="87" t="s">
        <v>2869</v>
      </c>
      <c r="C29" s="188" t="s">
        <v>2900</v>
      </c>
      <c r="D29" s="258">
        <v>13953.17</v>
      </c>
      <c r="E29" s="37"/>
      <c r="F29" s="37"/>
      <c r="G29" s="37"/>
      <c r="H29" s="37"/>
      <c r="I29" s="37"/>
      <c r="J29" s="37"/>
      <c r="K29" s="37"/>
      <c r="L29" s="37"/>
      <c r="M29" s="37"/>
      <c r="N29" s="37"/>
      <c r="O29" s="37"/>
      <c r="P29" s="37"/>
      <c r="Q29" s="37"/>
      <c r="R29" s="37"/>
      <c r="S29" s="37"/>
      <c r="T29" s="37"/>
      <c r="U29" s="37"/>
    </row>
    <row r="30" spans="1:21" ht="12.75" customHeight="1" x14ac:dyDescent="0.25">
      <c r="A30" s="86" t="s">
        <v>2284</v>
      </c>
      <c r="B30" s="87" t="s">
        <v>2285</v>
      </c>
      <c r="C30" s="188" t="s">
        <v>2901</v>
      </c>
      <c r="D30" s="258"/>
      <c r="E30" s="37"/>
      <c r="F30" s="37"/>
      <c r="G30" s="37"/>
      <c r="H30" s="37"/>
      <c r="I30" s="37"/>
      <c r="J30" s="37"/>
      <c r="K30" s="37"/>
      <c r="L30" s="37"/>
      <c r="M30" s="37"/>
      <c r="N30" s="37"/>
      <c r="O30" s="37"/>
      <c r="P30" s="37"/>
      <c r="Q30" s="37"/>
      <c r="R30" s="37"/>
      <c r="S30" s="37"/>
      <c r="T30" s="37"/>
      <c r="U30" s="37"/>
    </row>
    <row r="31" spans="1:21" ht="13.2" x14ac:dyDescent="0.25">
      <c r="A31" s="86" t="s">
        <v>2286</v>
      </c>
      <c r="B31" s="87" t="s">
        <v>2872</v>
      </c>
      <c r="C31" s="188" t="s">
        <v>2902</v>
      </c>
      <c r="D31" s="258"/>
      <c r="E31" s="37"/>
      <c r="F31" s="37"/>
      <c r="G31" s="37"/>
      <c r="H31" s="37"/>
      <c r="I31" s="37"/>
      <c r="J31" s="37"/>
      <c r="K31" s="37"/>
      <c r="L31" s="37"/>
      <c r="M31" s="37"/>
      <c r="N31" s="37"/>
      <c r="O31" s="37"/>
      <c r="P31" s="37"/>
      <c r="Q31" s="37"/>
      <c r="R31" s="37"/>
      <c r="S31" s="37"/>
      <c r="T31" s="37"/>
      <c r="U31" s="37"/>
    </row>
    <row r="32" spans="1:21" ht="12.75" customHeight="1" x14ac:dyDescent="0.25">
      <c r="A32" s="86" t="s">
        <v>2288</v>
      </c>
      <c r="B32" s="87" t="s">
        <v>2289</v>
      </c>
      <c r="C32" s="188" t="s">
        <v>2903</v>
      </c>
      <c r="D32" s="258"/>
      <c r="E32" s="37"/>
      <c r="F32" s="37"/>
      <c r="G32" s="37"/>
      <c r="H32" s="37"/>
      <c r="I32" s="37"/>
      <c r="J32" s="37"/>
      <c r="K32" s="37"/>
      <c r="L32" s="37"/>
      <c r="M32" s="37"/>
      <c r="N32" s="37"/>
      <c r="O32" s="37"/>
      <c r="P32" s="37"/>
      <c r="Q32" s="37"/>
      <c r="R32" s="37"/>
      <c r="S32" s="37"/>
      <c r="T32" s="37"/>
      <c r="U32" s="37"/>
    </row>
    <row r="33" spans="1:21" ht="12.75" customHeight="1" x14ac:dyDescent="0.25">
      <c r="A33" s="86" t="s">
        <v>2290</v>
      </c>
      <c r="B33" s="87" t="s">
        <v>2291</v>
      </c>
      <c r="C33" s="188" t="s">
        <v>2904</v>
      </c>
      <c r="D33" s="258"/>
      <c r="E33" s="37"/>
      <c r="F33" s="37"/>
      <c r="G33" s="37"/>
      <c r="H33" s="37"/>
      <c r="I33" s="37"/>
      <c r="J33" s="37"/>
      <c r="K33" s="37"/>
      <c r="L33" s="37"/>
      <c r="M33" s="37"/>
      <c r="N33" s="37"/>
      <c r="O33" s="37"/>
      <c r="P33" s="37"/>
      <c r="Q33" s="37"/>
      <c r="R33" s="37"/>
      <c r="S33" s="37"/>
      <c r="T33" s="37"/>
      <c r="U33" s="37"/>
    </row>
    <row r="34" spans="1:21" ht="12.75" customHeight="1" x14ac:dyDescent="0.25">
      <c r="A34" s="86" t="s">
        <v>2292</v>
      </c>
      <c r="B34" s="87" t="s">
        <v>2293</v>
      </c>
      <c r="C34" s="188" t="s">
        <v>2905</v>
      </c>
      <c r="D34" s="258"/>
      <c r="E34" s="37"/>
      <c r="F34" s="37"/>
      <c r="G34" s="37"/>
      <c r="H34" s="37"/>
      <c r="I34" s="37"/>
      <c r="J34" s="37"/>
      <c r="K34" s="37"/>
      <c r="L34" s="37"/>
      <c r="M34" s="37"/>
      <c r="N34" s="37"/>
      <c r="O34" s="37"/>
      <c r="P34" s="37"/>
      <c r="Q34" s="37"/>
      <c r="R34" s="37"/>
      <c r="S34" s="37"/>
      <c r="T34" s="37"/>
      <c r="U34" s="37"/>
    </row>
    <row r="35" spans="1:21" ht="12.75" customHeight="1" x14ac:dyDescent="0.25">
      <c r="A35" s="116" t="s">
        <v>2294</v>
      </c>
      <c r="B35" s="117" t="s">
        <v>2295</v>
      </c>
      <c r="C35" s="188" t="s">
        <v>2906</v>
      </c>
      <c r="D35" s="258">
        <v>509007.54</v>
      </c>
      <c r="E35" s="37"/>
      <c r="F35" s="37"/>
      <c r="G35" s="37"/>
      <c r="H35" s="37"/>
      <c r="I35" s="37"/>
      <c r="J35" s="37"/>
      <c r="K35" s="37"/>
      <c r="L35" s="37"/>
      <c r="M35" s="37"/>
      <c r="N35" s="37"/>
      <c r="O35" s="37"/>
      <c r="P35" s="37"/>
      <c r="Q35" s="37"/>
      <c r="R35" s="37"/>
      <c r="S35" s="37"/>
      <c r="T35" s="37"/>
      <c r="U35" s="37"/>
    </row>
    <row r="36" spans="1:21" ht="36" x14ac:dyDescent="0.25">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2881</v>
      </c>
      <c r="C37" s="188" t="s">
        <v>2909</v>
      </c>
      <c r="D37" s="258"/>
      <c r="E37" s="37"/>
      <c r="F37" s="37"/>
      <c r="G37" s="37"/>
      <c r="H37" s="37"/>
      <c r="I37" s="37"/>
      <c r="J37" s="37"/>
      <c r="K37" s="37"/>
      <c r="L37" s="37"/>
      <c r="M37" s="37"/>
      <c r="N37" s="37"/>
      <c r="O37" s="37"/>
      <c r="P37" s="37"/>
      <c r="Q37" s="37"/>
      <c r="R37" s="37"/>
      <c r="S37" s="37"/>
      <c r="T37" s="37"/>
      <c r="U37" s="37"/>
    </row>
    <row r="38" spans="1:21" ht="12.75" customHeight="1" x14ac:dyDescent="0.25">
      <c r="A38" s="86" t="s">
        <v>2883</v>
      </c>
      <c r="B38" s="87" t="s">
        <v>2307</v>
      </c>
      <c r="C38" s="188" t="s">
        <v>2910</v>
      </c>
      <c r="D38" s="258"/>
      <c r="E38" s="37"/>
      <c r="F38" s="37"/>
      <c r="G38" s="37"/>
      <c r="H38" s="37"/>
      <c r="I38" s="37"/>
      <c r="J38" s="37"/>
      <c r="K38" s="37"/>
      <c r="L38" s="37"/>
      <c r="M38" s="37"/>
      <c r="N38" s="37"/>
      <c r="O38" s="37"/>
      <c r="P38" s="37"/>
      <c r="Q38" s="37"/>
      <c r="R38" s="37"/>
      <c r="S38" s="37"/>
      <c r="T38" s="37"/>
      <c r="U38" s="37"/>
    </row>
    <row r="39" spans="1:21" ht="12.75" customHeight="1" x14ac:dyDescent="0.25">
      <c r="A39" s="86" t="s">
        <v>2885</v>
      </c>
      <c r="B39" s="87" t="s">
        <v>2311</v>
      </c>
      <c r="C39" s="188" t="s">
        <v>2911</v>
      </c>
      <c r="D39" s="258"/>
      <c r="E39" s="37"/>
      <c r="F39" s="37"/>
      <c r="G39" s="37"/>
      <c r="H39" s="37"/>
      <c r="I39" s="37"/>
      <c r="J39" s="37"/>
      <c r="K39" s="37"/>
      <c r="L39" s="37"/>
      <c r="M39" s="37"/>
      <c r="N39" s="37"/>
      <c r="O39" s="37"/>
      <c r="P39" s="37"/>
      <c r="Q39" s="37"/>
      <c r="R39" s="37"/>
      <c r="S39" s="37"/>
      <c r="T39" s="37"/>
      <c r="U39" s="37"/>
    </row>
    <row r="40" spans="1:21" ht="24" x14ac:dyDescent="0.25">
      <c r="A40" s="86" t="s">
        <v>2912</v>
      </c>
      <c r="B40" s="87" t="s">
        <v>2888</v>
      </c>
      <c r="C40" s="188" t="s">
        <v>2913</v>
      </c>
      <c r="D40" s="258"/>
      <c r="E40" s="37"/>
      <c r="F40" s="37"/>
      <c r="G40" s="37"/>
      <c r="H40" s="37"/>
      <c r="I40" s="37"/>
      <c r="J40" s="37"/>
      <c r="K40" s="37"/>
      <c r="L40" s="37"/>
      <c r="M40" s="37"/>
      <c r="N40" s="37"/>
      <c r="O40" s="37"/>
      <c r="P40" s="37"/>
      <c r="Q40" s="37"/>
      <c r="R40" s="37"/>
      <c r="S40" s="37"/>
      <c r="T40" s="37"/>
      <c r="U40" s="37"/>
    </row>
    <row r="41" spans="1:21" ht="24" x14ac:dyDescent="0.25">
      <c r="A41" s="86" t="s">
        <v>2890</v>
      </c>
      <c r="B41" s="87" t="s">
        <v>2891</v>
      </c>
      <c r="C41" s="188" t="s">
        <v>2914</v>
      </c>
      <c r="D41" s="258"/>
      <c r="E41" s="37"/>
      <c r="F41" s="37"/>
      <c r="G41" s="37"/>
      <c r="H41" s="37"/>
      <c r="I41" s="37"/>
      <c r="J41" s="37"/>
      <c r="K41" s="37"/>
      <c r="L41" s="37"/>
      <c r="M41" s="37"/>
      <c r="N41" s="37"/>
      <c r="O41" s="37"/>
      <c r="P41" s="37"/>
      <c r="Q41" s="37"/>
      <c r="R41" s="37"/>
      <c r="S41" s="37"/>
      <c r="T41" s="37"/>
      <c r="U41" s="37"/>
    </row>
    <row r="42" spans="1:21" ht="24" x14ac:dyDescent="0.25">
      <c r="A42" s="86"/>
      <c r="B42" s="117" t="s">
        <v>2915</v>
      </c>
      <c r="C42" s="188" t="s">
        <v>2916</v>
      </c>
      <c r="D42" s="40">
        <f>D5+D6-D24</f>
        <v>213291.5700000003</v>
      </c>
      <c r="E42" s="37"/>
      <c r="F42" s="37"/>
      <c r="G42" s="37"/>
      <c r="H42" s="37"/>
      <c r="I42" s="37"/>
      <c r="J42" s="37"/>
      <c r="K42" s="37"/>
      <c r="L42" s="37"/>
      <c r="M42" s="37"/>
      <c r="N42" s="37"/>
      <c r="O42" s="37"/>
      <c r="P42" s="37"/>
      <c r="Q42" s="37"/>
      <c r="R42" s="37"/>
      <c r="S42" s="37"/>
      <c r="T42" s="37"/>
      <c r="U42" s="37"/>
    </row>
    <row r="43" spans="1:21" ht="24" x14ac:dyDescent="0.25">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2921</v>
      </c>
      <c r="C45" s="188" t="s">
        <v>2922</v>
      </c>
      <c r="D45" s="258"/>
      <c r="E45" s="37"/>
      <c r="F45" s="37"/>
      <c r="G45" s="37"/>
      <c r="H45" s="37"/>
      <c r="I45" s="37"/>
      <c r="J45" s="37"/>
      <c r="K45" s="37"/>
      <c r="L45" s="37"/>
      <c r="M45" s="37"/>
      <c r="N45" s="37"/>
      <c r="O45" s="37"/>
      <c r="P45" s="37"/>
      <c r="Q45" s="37"/>
      <c r="R45" s="37"/>
      <c r="S45" s="37"/>
      <c r="T45" s="37"/>
      <c r="U45" s="37"/>
    </row>
    <row r="46" spans="1:21" ht="12.75" customHeight="1" x14ac:dyDescent="0.25">
      <c r="A46" s="86"/>
      <c r="B46" s="87" t="s">
        <v>2923</v>
      </c>
      <c r="C46" s="188" t="s">
        <v>2924</v>
      </c>
      <c r="D46" s="258"/>
      <c r="E46" s="37"/>
      <c r="F46" s="37"/>
      <c r="G46" s="37"/>
      <c r="H46" s="37"/>
      <c r="I46" s="37"/>
      <c r="J46" s="37"/>
      <c r="K46" s="37"/>
      <c r="L46" s="37"/>
      <c r="M46" s="37"/>
      <c r="N46" s="37"/>
      <c r="O46" s="37"/>
      <c r="P46" s="37"/>
      <c r="Q46" s="37"/>
      <c r="R46" s="37"/>
      <c r="S46" s="37"/>
      <c r="T46" s="37"/>
      <c r="U46" s="37"/>
    </row>
    <row r="47" spans="1:21" ht="12.75" customHeight="1" x14ac:dyDescent="0.25">
      <c r="A47" s="86"/>
      <c r="B47" s="87" t="s">
        <v>2925</v>
      </c>
      <c r="C47" s="188" t="s">
        <v>2926</v>
      </c>
      <c r="D47" s="258"/>
      <c r="E47" s="37"/>
      <c r="F47" s="37"/>
      <c r="G47" s="37"/>
      <c r="H47" s="37"/>
      <c r="I47" s="37"/>
      <c r="J47" s="37"/>
      <c r="K47" s="37"/>
      <c r="L47" s="37"/>
      <c r="M47" s="37"/>
      <c r="N47" s="37"/>
      <c r="O47" s="37"/>
      <c r="P47" s="37"/>
      <c r="Q47" s="37"/>
      <c r="R47" s="37"/>
      <c r="S47" s="37"/>
      <c r="T47" s="37"/>
      <c r="U47" s="37"/>
    </row>
    <row r="48" spans="1:21" ht="12.75" customHeight="1" x14ac:dyDescent="0.25">
      <c r="A48" s="86"/>
      <c r="B48" s="87" t="s">
        <v>2927</v>
      </c>
      <c r="C48" s="188" t="s">
        <v>2928</v>
      </c>
      <c r="D48" s="258"/>
      <c r="E48" s="37"/>
      <c r="F48" s="37"/>
      <c r="G48" s="37"/>
      <c r="H48" s="37"/>
      <c r="I48" s="37"/>
      <c r="J48" s="37"/>
      <c r="K48" s="37"/>
      <c r="L48" s="37"/>
      <c r="M48" s="37"/>
      <c r="N48" s="37"/>
      <c r="O48" s="37"/>
      <c r="P48" s="37"/>
      <c r="Q48" s="37"/>
      <c r="R48" s="37"/>
      <c r="S48" s="37"/>
      <c r="T48" s="37"/>
      <c r="U48" s="37"/>
    </row>
    <row r="49" spans="1:21" ht="24" x14ac:dyDescent="0.25">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2921</v>
      </c>
      <c r="C51" s="188" t="s">
        <v>2933</v>
      </c>
      <c r="D51" s="258"/>
      <c r="E51" s="37"/>
      <c r="F51" s="37"/>
      <c r="G51" s="37"/>
      <c r="H51" s="37"/>
      <c r="I51" s="37"/>
      <c r="J51" s="37"/>
      <c r="K51" s="37"/>
      <c r="L51" s="37"/>
      <c r="M51" s="37"/>
      <c r="N51" s="37"/>
      <c r="O51" s="37"/>
      <c r="P51" s="37"/>
      <c r="Q51" s="37"/>
      <c r="R51" s="37"/>
      <c r="S51" s="37"/>
      <c r="T51" s="37"/>
      <c r="U51" s="37"/>
    </row>
    <row r="52" spans="1:21" ht="12.75" customHeight="1" x14ac:dyDescent="0.25">
      <c r="A52" s="86"/>
      <c r="B52" s="87" t="s">
        <v>2923</v>
      </c>
      <c r="C52" s="188" t="s">
        <v>2934</v>
      </c>
      <c r="D52" s="258"/>
      <c r="E52" s="37"/>
      <c r="F52" s="37"/>
      <c r="G52" s="37"/>
      <c r="H52" s="37"/>
      <c r="I52" s="37"/>
      <c r="J52" s="37"/>
      <c r="K52" s="37"/>
      <c r="L52" s="37"/>
      <c r="M52" s="37"/>
      <c r="N52" s="37"/>
      <c r="O52" s="37"/>
      <c r="P52" s="37"/>
      <c r="Q52" s="37"/>
      <c r="R52" s="37"/>
      <c r="S52" s="37"/>
      <c r="T52" s="37"/>
      <c r="U52" s="37"/>
    </row>
    <row r="53" spans="1:21" ht="12.75" customHeight="1" x14ac:dyDescent="0.25">
      <c r="A53" s="116"/>
      <c r="B53" s="87" t="s">
        <v>2925</v>
      </c>
      <c r="C53" s="188" t="s">
        <v>2935</v>
      </c>
      <c r="D53" s="258"/>
      <c r="E53" s="37"/>
      <c r="F53" s="37"/>
      <c r="G53" s="37"/>
      <c r="H53" s="37"/>
      <c r="I53" s="37"/>
      <c r="J53" s="37"/>
      <c r="K53" s="37"/>
      <c r="L53" s="37"/>
      <c r="M53" s="37"/>
      <c r="N53" s="37"/>
      <c r="O53" s="37"/>
      <c r="P53" s="37"/>
      <c r="Q53" s="37"/>
      <c r="R53" s="37"/>
      <c r="S53" s="37"/>
      <c r="T53" s="37"/>
      <c r="U53" s="37"/>
    </row>
    <row r="54" spans="1:21" ht="12.75" customHeight="1" x14ac:dyDescent="0.25">
      <c r="A54" s="86"/>
      <c r="B54" s="87" t="s">
        <v>2927</v>
      </c>
      <c r="C54" s="188" t="s">
        <v>2936</v>
      </c>
      <c r="D54" s="258"/>
      <c r="E54" s="37"/>
      <c r="F54" s="37"/>
      <c r="G54" s="37"/>
      <c r="H54" s="37"/>
      <c r="I54" s="37"/>
      <c r="J54" s="37"/>
      <c r="K54" s="37"/>
      <c r="L54" s="37"/>
      <c r="M54" s="37"/>
      <c r="N54" s="37"/>
      <c r="O54" s="37"/>
      <c r="P54" s="37"/>
      <c r="Q54" s="37"/>
      <c r="R54" s="37"/>
      <c r="S54" s="37"/>
      <c r="T54" s="37"/>
      <c r="U54" s="37"/>
    </row>
    <row r="55" spans="1:21" ht="12.75" customHeight="1" x14ac:dyDescent="0.25">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2921</v>
      </c>
      <c r="C56" s="188" t="s">
        <v>2939</v>
      </c>
      <c r="D56" s="258"/>
      <c r="E56" s="37"/>
      <c r="F56" s="37"/>
      <c r="G56" s="37"/>
      <c r="H56" s="37"/>
      <c r="I56" s="37"/>
      <c r="J56" s="37"/>
      <c r="K56" s="37"/>
      <c r="L56" s="37"/>
      <c r="M56" s="37"/>
      <c r="N56" s="37"/>
      <c r="O56" s="37"/>
      <c r="P56" s="37"/>
      <c r="Q56" s="37"/>
      <c r="R56" s="37"/>
      <c r="S56" s="37"/>
      <c r="T56" s="37"/>
      <c r="U56" s="37"/>
    </row>
    <row r="57" spans="1:21" ht="12.75" customHeight="1" x14ac:dyDescent="0.25">
      <c r="A57" s="86"/>
      <c r="B57" s="87" t="s">
        <v>2923</v>
      </c>
      <c r="C57" s="188" t="s">
        <v>2940</v>
      </c>
      <c r="D57" s="258"/>
      <c r="E57" s="37"/>
      <c r="F57" s="37"/>
      <c r="G57" s="37"/>
      <c r="H57" s="37"/>
      <c r="I57" s="37"/>
      <c r="J57" s="37"/>
      <c r="K57" s="37"/>
      <c r="L57" s="37"/>
      <c r="M57" s="37"/>
      <c r="N57" s="37"/>
      <c r="O57" s="37"/>
      <c r="P57" s="37"/>
      <c r="Q57" s="37"/>
      <c r="R57" s="37"/>
      <c r="S57" s="37"/>
      <c r="T57" s="37"/>
      <c r="U57" s="37"/>
    </row>
    <row r="58" spans="1:21" ht="12.75" customHeight="1" x14ac:dyDescent="0.25">
      <c r="A58" s="86"/>
      <c r="B58" s="87" t="s">
        <v>2925</v>
      </c>
      <c r="C58" s="188" t="s">
        <v>2941</v>
      </c>
      <c r="D58" s="258"/>
      <c r="E58" s="37"/>
      <c r="F58" s="37"/>
      <c r="G58" s="37"/>
      <c r="H58" s="37"/>
      <c r="I58" s="37"/>
      <c r="J58" s="37"/>
      <c r="K58" s="37"/>
      <c r="L58" s="37"/>
      <c r="M58" s="37"/>
      <c r="N58" s="37"/>
      <c r="O58" s="37"/>
      <c r="P58" s="37"/>
      <c r="Q58" s="37"/>
      <c r="R58" s="37"/>
      <c r="S58" s="37"/>
      <c r="T58" s="37"/>
      <c r="U58" s="37"/>
    </row>
    <row r="59" spans="1:21" ht="12.75" customHeight="1" x14ac:dyDescent="0.25">
      <c r="A59" s="86"/>
      <c r="B59" s="87" t="s">
        <v>2927</v>
      </c>
      <c r="C59" s="188" t="s">
        <v>2942</v>
      </c>
      <c r="D59" s="258"/>
      <c r="E59" s="37"/>
      <c r="F59" s="37"/>
      <c r="G59" s="37"/>
      <c r="H59" s="37"/>
      <c r="I59" s="37"/>
      <c r="J59" s="37"/>
      <c r="K59" s="37"/>
      <c r="L59" s="37"/>
      <c r="M59" s="37"/>
      <c r="N59" s="37"/>
      <c r="O59" s="37"/>
      <c r="P59" s="37"/>
      <c r="Q59" s="37"/>
      <c r="R59" s="37"/>
      <c r="S59" s="37"/>
      <c r="T59" s="37"/>
      <c r="U59" s="37"/>
    </row>
    <row r="60" spans="1:21" ht="12.75" customHeight="1" x14ac:dyDescent="0.25">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2921</v>
      </c>
      <c r="C61" s="188" t="s">
        <v>2945</v>
      </c>
      <c r="D61" s="258"/>
      <c r="E61" s="37"/>
      <c r="F61" s="37"/>
      <c r="G61" s="37"/>
      <c r="H61" s="37"/>
      <c r="I61" s="37"/>
      <c r="J61" s="37"/>
      <c r="K61" s="37"/>
      <c r="L61" s="37"/>
      <c r="M61" s="37"/>
      <c r="N61" s="37"/>
      <c r="O61" s="37"/>
      <c r="P61" s="37"/>
      <c r="Q61" s="37"/>
      <c r="R61" s="37"/>
      <c r="S61" s="37"/>
      <c r="T61" s="37"/>
      <c r="U61" s="37"/>
    </row>
    <row r="62" spans="1:21" ht="12.75" customHeight="1" x14ac:dyDescent="0.25">
      <c r="A62" s="86"/>
      <c r="B62" s="87" t="s">
        <v>2923</v>
      </c>
      <c r="C62" s="188" t="s">
        <v>2946</v>
      </c>
      <c r="D62" s="258"/>
      <c r="E62" s="37"/>
      <c r="F62" s="37"/>
      <c r="G62" s="37"/>
      <c r="H62" s="37"/>
      <c r="I62" s="37"/>
      <c r="J62" s="37"/>
      <c r="K62" s="37"/>
      <c r="L62" s="37"/>
      <c r="M62" s="37"/>
      <c r="N62" s="37"/>
      <c r="O62" s="37"/>
      <c r="P62" s="37"/>
      <c r="Q62" s="37"/>
      <c r="R62" s="37"/>
      <c r="S62" s="37"/>
      <c r="T62" s="37"/>
      <c r="U62" s="37"/>
    </row>
    <row r="63" spans="1:21" ht="12.75" customHeight="1" x14ac:dyDescent="0.25">
      <c r="A63" s="116"/>
      <c r="B63" s="87" t="s">
        <v>2925</v>
      </c>
      <c r="C63" s="188" t="s">
        <v>2947</v>
      </c>
      <c r="D63" s="258"/>
      <c r="E63" s="37"/>
      <c r="F63" s="37"/>
      <c r="G63" s="37"/>
      <c r="H63" s="37"/>
      <c r="I63" s="37"/>
      <c r="J63" s="37"/>
      <c r="K63" s="37"/>
      <c r="L63" s="37"/>
      <c r="M63" s="37"/>
      <c r="N63" s="37"/>
      <c r="O63" s="37"/>
      <c r="P63" s="37"/>
      <c r="Q63" s="37"/>
      <c r="R63" s="37"/>
      <c r="S63" s="37"/>
      <c r="T63" s="37"/>
      <c r="U63" s="37"/>
    </row>
    <row r="64" spans="1:21" ht="12.75" customHeight="1" x14ac:dyDescent="0.25">
      <c r="A64" s="86"/>
      <c r="B64" s="87" t="s">
        <v>2927</v>
      </c>
      <c r="C64" s="188" t="s">
        <v>2948</v>
      </c>
      <c r="D64" s="258"/>
      <c r="E64" s="37"/>
      <c r="F64" s="37"/>
      <c r="G64" s="37"/>
      <c r="H64" s="37"/>
      <c r="I64" s="37"/>
      <c r="J64" s="37"/>
      <c r="K64" s="37"/>
      <c r="L64" s="37"/>
      <c r="M64" s="37"/>
      <c r="N64" s="37"/>
      <c r="O64" s="37"/>
      <c r="P64" s="37"/>
      <c r="Q64" s="37"/>
      <c r="R64" s="37"/>
      <c r="S64" s="37"/>
      <c r="T64" s="37"/>
      <c r="U64" s="37"/>
    </row>
    <row r="65" spans="1:21" ht="12.75" customHeight="1" x14ac:dyDescent="0.25">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2921</v>
      </c>
      <c r="C66" s="188" t="s">
        <v>2951</v>
      </c>
      <c r="D66" s="258"/>
      <c r="E66" s="37"/>
      <c r="F66" s="37"/>
      <c r="G66" s="37"/>
      <c r="H66" s="37"/>
      <c r="I66" s="37"/>
      <c r="J66" s="37"/>
      <c r="K66" s="37"/>
      <c r="L66" s="37"/>
      <c r="M66" s="37"/>
      <c r="N66" s="37"/>
      <c r="O66" s="37"/>
      <c r="P66" s="37"/>
      <c r="Q66" s="37"/>
      <c r="R66" s="37"/>
      <c r="S66" s="37"/>
      <c r="T66" s="37"/>
      <c r="U66" s="37"/>
    </row>
    <row r="67" spans="1:21" ht="12.75" customHeight="1" x14ac:dyDescent="0.25">
      <c r="A67" s="86"/>
      <c r="B67" s="87" t="s">
        <v>2923</v>
      </c>
      <c r="C67" s="188" t="s">
        <v>2952</v>
      </c>
      <c r="D67" s="258"/>
      <c r="E67" s="37"/>
      <c r="F67" s="37"/>
      <c r="G67" s="37"/>
      <c r="H67" s="37"/>
      <c r="I67" s="37"/>
      <c r="J67" s="37"/>
      <c r="K67" s="37"/>
      <c r="L67" s="37"/>
      <c r="M67" s="37"/>
      <c r="N67" s="37"/>
      <c r="O67" s="37"/>
      <c r="P67" s="37"/>
      <c r="Q67" s="37"/>
      <c r="R67" s="37"/>
      <c r="S67" s="37"/>
      <c r="T67" s="37"/>
      <c r="U67" s="37"/>
    </row>
    <row r="68" spans="1:21" ht="12.75" customHeight="1" x14ac:dyDescent="0.25">
      <c r="A68" s="86"/>
      <c r="B68" s="87" t="s">
        <v>2925</v>
      </c>
      <c r="C68" s="188" t="s">
        <v>2953</v>
      </c>
      <c r="D68" s="258"/>
      <c r="E68" s="37"/>
      <c r="F68" s="37"/>
      <c r="G68" s="37"/>
      <c r="H68" s="37"/>
      <c r="I68" s="37"/>
      <c r="J68" s="37"/>
      <c r="K68" s="37"/>
      <c r="L68" s="37"/>
      <c r="M68" s="37"/>
      <c r="N68" s="37"/>
      <c r="O68" s="37"/>
      <c r="P68" s="37"/>
      <c r="Q68" s="37"/>
      <c r="R68" s="37"/>
      <c r="S68" s="37"/>
      <c r="T68" s="37"/>
      <c r="U68" s="37"/>
    </row>
    <row r="69" spans="1:21" ht="12.75" customHeight="1" x14ac:dyDescent="0.25">
      <c r="A69" s="86"/>
      <c r="B69" s="87" t="s">
        <v>2927</v>
      </c>
      <c r="C69" s="188" t="s">
        <v>2954</v>
      </c>
      <c r="D69" s="258"/>
      <c r="E69" s="37"/>
      <c r="F69" s="37"/>
      <c r="G69" s="37"/>
      <c r="H69" s="37"/>
      <c r="I69" s="37"/>
      <c r="J69" s="37"/>
      <c r="K69" s="37"/>
      <c r="L69" s="37"/>
      <c r="M69" s="37"/>
      <c r="N69" s="37"/>
      <c r="O69" s="37"/>
      <c r="P69" s="37"/>
      <c r="Q69" s="37"/>
      <c r="R69" s="37"/>
      <c r="S69" s="37"/>
      <c r="T69" s="37"/>
      <c r="U69" s="37"/>
    </row>
    <row r="70" spans="1:21" ht="24" x14ac:dyDescent="0.25">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2921</v>
      </c>
      <c r="C71" s="188" t="s">
        <v>2957</v>
      </c>
      <c r="D71" s="258"/>
      <c r="E71" s="37"/>
      <c r="F71" s="37"/>
      <c r="G71" s="37"/>
      <c r="H71" s="37"/>
      <c r="I71" s="37"/>
      <c r="J71" s="37"/>
      <c r="K71" s="37"/>
      <c r="L71" s="37"/>
      <c r="M71" s="37"/>
      <c r="N71" s="37"/>
      <c r="O71" s="37"/>
      <c r="P71" s="37"/>
      <c r="Q71" s="37"/>
      <c r="R71" s="37"/>
      <c r="S71" s="37"/>
      <c r="T71" s="37"/>
      <c r="U71" s="37"/>
    </row>
    <row r="72" spans="1:21" ht="12.75" customHeight="1" x14ac:dyDescent="0.25">
      <c r="A72" s="86"/>
      <c r="B72" s="87" t="s">
        <v>2923</v>
      </c>
      <c r="C72" s="188" t="s">
        <v>2958</v>
      </c>
      <c r="D72" s="258"/>
      <c r="E72" s="37"/>
      <c r="F72" s="37"/>
      <c r="G72" s="37"/>
      <c r="H72" s="37"/>
      <c r="I72" s="37"/>
      <c r="J72" s="37"/>
      <c r="K72" s="37"/>
      <c r="L72" s="37"/>
      <c r="M72" s="37"/>
      <c r="N72" s="37"/>
      <c r="O72" s="37"/>
      <c r="P72" s="37"/>
      <c r="Q72" s="37"/>
      <c r="R72" s="37"/>
      <c r="S72" s="37"/>
      <c r="T72" s="37"/>
      <c r="U72" s="37"/>
    </row>
    <row r="73" spans="1:21" ht="12.75" customHeight="1" x14ac:dyDescent="0.25">
      <c r="A73" s="86"/>
      <c r="B73" s="87" t="s">
        <v>2925</v>
      </c>
      <c r="C73" s="188" t="s">
        <v>2959</v>
      </c>
      <c r="D73" s="258"/>
      <c r="E73" s="37"/>
      <c r="F73" s="37"/>
      <c r="G73" s="37"/>
      <c r="H73" s="37"/>
      <c r="I73" s="37"/>
      <c r="J73" s="37"/>
      <c r="K73" s="37"/>
      <c r="L73" s="37"/>
      <c r="M73" s="37"/>
      <c r="N73" s="37"/>
      <c r="O73" s="37"/>
      <c r="P73" s="37"/>
      <c r="Q73" s="37"/>
      <c r="R73" s="37"/>
      <c r="S73" s="37"/>
      <c r="T73" s="37"/>
      <c r="U73" s="37"/>
    </row>
    <row r="74" spans="1:21" ht="12.75" customHeight="1" x14ac:dyDescent="0.25">
      <c r="A74" s="86"/>
      <c r="B74" s="87" t="s">
        <v>2927</v>
      </c>
      <c r="C74" s="188" t="s">
        <v>2960</v>
      </c>
      <c r="D74" s="258"/>
      <c r="E74" s="37"/>
      <c r="F74" s="37"/>
      <c r="G74" s="37"/>
      <c r="H74" s="37"/>
      <c r="I74" s="37"/>
      <c r="J74" s="37"/>
      <c r="K74" s="37"/>
      <c r="L74" s="37"/>
      <c r="M74" s="37"/>
      <c r="N74" s="37"/>
      <c r="O74" s="37"/>
      <c r="P74" s="37"/>
      <c r="Q74" s="37"/>
      <c r="R74" s="37"/>
      <c r="S74" s="37"/>
      <c r="T74" s="37"/>
      <c r="U74" s="37"/>
    </row>
    <row r="75" spans="1:21" ht="12.75" customHeight="1" x14ac:dyDescent="0.25">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2921</v>
      </c>
      <c r="C76" s="188" t="s">
        <v>2963</v>
      </c>
      <c r="D76" s="258"/>
      <c r="E76" s="37"/>
      <c r="F76" s="37"/>
      <c r="G76" s="37"/>
      <c r="H76" s="37"/>
      <c r="I76" s="37"/>
      <c r="J76" s="37"/>
      <c r="K76" s="37"/>
      <c r="L76" s="37"/>
      <c r="M76" s="37"/>
      <c r="N76" s="37"/>
      <c r="O76" s="37"/>
      <c r="P76" s="37"/>
      <c r="Q76" s="37"/>
      <c r="R76" s="37"/>
      <c r="S76" s="37"/>
      <c r="T76" s="37"/>
      <c r="U76" s="37"/>
    </row>
    <row r="77" spans="1:21" ht="12.75" customHeight="1" x14ac:dyDescent="0.25">
      <c r="A77" s="86"/>
      <c r="B77" s="87" t="s">
        <v>2923</v>
      </c>
      <c r="C77" s="188" t="s">
        <v>2964</v>
      </c>
      <c r="D77" s="258"/>
      <c r="E77" s="37"/>
      <c r="F77" s="37"/>
      <c r="G77" s="37"/>
      <c r="H77" s="37"/>
      <c r="I77" s="37"/>
      <c r="J77" s="37"/>
      <c r="K77" s="37"/>
      <c r="L77" s="37"/>
      <c r="M77" s="37"/>
      <c r="N77" s="37"/>
      <c r="O77" s="37"/>
      <c r="P77" s="37"/>
      <c r="Q77" s="37"/>
      <c r="R77" s="37"/>
      <c r="S77" s="37"/>
      <c r="T77" s="37"/>
      <c r="U77" s="37"/>
    </row>
    <row r="78" spans="1:21" ht="12.75" customHeight="1" x14ac:dyDescent="0.25">
      <c r="A78" s="86"/>
      <c r="B78" s="87" t="s">
        <v>2925</v>
      </c>
      <c r="C78" s="188" t="s">
        <v>2965</v>
      </c>
      <c r="D78" s="258"/>
      <c r="E78" s="37"/>
      <c r="F78" s="37"/>
      <c r="G78" s="37"/>
      <c r="H78" s="37"/>
      <c r="I78" s="37"/>
      <c r="J78" s="37"/>
      <c r="K78" s="37"/>
      <c r="L78" s="37"/>
      <c r="M78" s="37"/>
      <c r="N78" s="37"/>
      <c r="O78" s="37"/>
      <c r="P78" s="37"/>
      <c r="Q78" s="37"/>
      <c r="R78" s="37"/>
      <c r="S78" s="37"/>
      <c r="T78" s="37"/>
      <c r="U78" s="37"/>
    </row>
    <row r="79" spans="1:21" ht="12.75" customHeight="1" x14ac:dyDescent="0.25">
      <c r="A79" s="116"/>
      <c r="B79" s="87" t="s">
        <v>2927</v>
      </c>
      <c r="C79" s="188" t="s">
        <v>2966</v>
      </c>
      <c r="D79" s="258"/>
      <c r="E79" s="37"/>
      <c r="F79" s="37"/>
      <c r="G79" s="37"/>
      <c r="H79" s="37"/>
      <c r="I79" s="37"/>
      <c r="J79" s="37"/>
      <c r="K79" s="37"/>
      <c r="L79" s="37"/>
      <c r="M79" s="37"/>
      <c r="N79" s="37"/>
      <c r="O79" s="37"/>
      <c r="P79" s="37"/>
      <c r="Q79" s="37"/>
      <c r="R79" s="37"/>
      <c r="S79" s="37"/>
      <c r="T79" s="37"/>
      <c r="U79" s="37"/>
    </row>
    <row r="80" spans="1:21" ht="13.2" x14ac:dyDescent="0.25">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2921</v>
      </c>
      <c r="C81" s="188" t="s">
        <v>2969</v>
      </c>
      <c r="D81" s="258"/>
      <c r="E81" s="37"/>
      <c r="F81" s="37"/>
      <c r="G81" s="37"/>
      <c r="H81" s="37"/>
      <c r="I81" s="37"/>
      <c r="J81" s="37"/>
      <c r="K81" s="37"/>
      <c r="L81" s="37"/>
      <c r="M81" s="37"/>
      <c r="N81" s="37"/>
      <c r="O81" s="37"/>
      <c r="P81" s="37"/>
      <c r="Q81" s="37"/>
      <c r="R81" s="37"/>
      <c r="S81" s="37"/>
      <c r="T81" s="37"/>
      <c r="U81" s="37"/>
    </row>
    <row r="82" spans="1:21" ht="12.75" customHeight="1" x14ac:dyDescent="0.25">
      <c r="A82" s="116"/>
      <c r="B82" s="87" t="s">
        <v>2923</v>
      </c>
      <c r="C82" s="188" t="s">
        <v>2970</v>
      </c>
      <c r="D82" s="258"/>
      <c r="E82" s="37"/>
      <c r="F82" s="37"/>
      <c r="G82" s="37"/>
      <c r="H82" s="37"/>
      <c r="I82" s="37"/>
      <c r="J82" s="37"/>
      <c r="K82" s="37"/>
      <c r="L82" s="37"/>
      <c r="M82" s="37"/>
      <c r="N82" s="37"/>
      <c r="O82" s="37"/>
      <c r="P82" s="37"/>
      <c r="Q82" s="37"/>
      <c r="R82" s="37"/>
      <c r="S82" s="37"/>
      <c r="T82" s="37"/>
      <c r="U82" s="37"/>
    </row>
    <row r="83" spans="1:21" ht="12.75" customHeight="1" x14ac:dyDescent="0.25">
      <c r="A83" s="116"/>
      <c r="B83" s="87" t="s">
        <v>2925</v>
      </c>
      <c r="C83" s="188" t="s">
        <v>2971</v>
      </c>
      <c r="D83" s="258"/>
      <c r="E83" s="37"/>
      <c r="F83" s="37"/>
      <c r="G83" s="37"/>
      <c r="H83" s="37"/>
      <c r="I83" s="37"/>
      <c r="J83" s="37"/>
      <c r="K83" s="37"/>
      <c r="L83" s="37"/>
      <c r="M83" s="37"/>
      <c r="N83" s="37"/>
      <c r="O83" s="37"/>
      <c r="P83" s="37"/>
      <c r="Q83" s="37"/>
      <c r="R83" s="37"/>
      <c r="S83" s="37"/>
      <c r="T83" s="37"/>
      <c r="U83" s="37"/>
    </row>
    <row r="84" spans="1:21" ht="12.75" customHeight="1" x14ac:dyDescent="0.25">
      <c r="A84" s="116"/>
      <c r="B84" s="87" t="s">
        <v>2927</v>
      </c>
      <c r="C84" s="188" t="s">
        <v>2972</v>
      </c>
      <c r="D84" s="258"/>
      <c r="E84" s="37"/>
      <c r="F84" s="37"/>
      <c r="G84" s="37"/>
      <c r="H84" s="37"/>
      <c r="I84" s="37"/>
      <c r="J84" s="37"/>
      <c r="K84" s="37"/>
      <c r="L84" s="37"/>
      <c r="M84" s="37"/>
      <c r="N84" s="37"/>
      <c r="O84" s="37"/>
      <c r="P84" s="37"/>
      <c r="Q84" s="37"/>
      <c r="R84" s="37"/>
      <c r="S84" s="37"/>
      <c r="T84" s="37"/>
      <c r="U84" s="37"/>
    </row>
    <row r="85" spans="1:21" ht="12.75" customHeight="1" x14ac:dyDescent="0.25">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2921</v>
      </c>
      <c r="C86" s="188" t="s">
        <v>2975</v>
      </c>
      <c r="D86" s="258"/>
      <c r="E86" s="37"/>
      <c r="F86" s="37"/>
      <c r="G86" s="37"/>
      <c r="H86" s="37"/>
      <c r="I86" s="37"/>
      <c r="J86" s="37"/>
      <c r="K86" s="37"/>
      <c r="L86" s="37"/>
      <c r="M86" s="37"/>
      <c r="N86" s="37"/>
      <c r="O86" s="37"/>
      <c r="P86" s="37"/>
      <c r="Q86" s="37"/>
      <c r="R86" s="37"/>
      <c r="S86" s="37"/>
      <c r="T86" s="37"/>
      <c r="U86" s="37"/>
    </row>
    <row r="87" spans="1:21" ht="12.75" customHeight="1" x14ac:dyDescent="0.25">
      <c r="A87" s="116"/>
      <c r="B87" s="87" t="s">
        <v>2923</v>
      </c>
      <c r="C87" s="188" t="s">
        <v>2976</v>
      </c>
      <c r="D87" s="258"/>
      <c r="E87" s="37"/>
      <c r="F87" s="37"/>
      <c r="G87" s="37"/>
      <c r="H87" s="37"/>
      <c r="I87" s="37"/>
      <c r="J87" s="37"/>
      <c r="K87" s="37"/>
      <c r="L87" s="37"/>
      <c r="M87" s="37"/>
      <c r="N87" s="37"/>
      <c r="O87" s="37"/>
      <c r="P87" s="37"/>
      <c r="Q87" s="37"/>
      <c r="R87" s="37"/>
      <c r="S87" s="37"/>
      <c r="T87" s="37"/>
      <c r="U87" s="37"/>
    </row>
    <row r="88" spans="1:21" ht="12.75" customHeight="1" x14ac:dyDescent="0.25">
      <c r="A88" s="116"/>
      <c r="B88" s="87" t="s">
        <v>2925</v>
      </c>
      <c r="C88" s="188" t="s">
        <v>2977</v>
      </c>
      <c r="D88" s="258"/>
      <c r="E88" s="37"/>
      <c r="F88" s="37"/>
      <c r="G88" s="37"/>
      <c r="H88" s="37"/>
      <c r="I88" s="37"/>
      <c r="J88" s="37"/>
      <c r="K88" s="37"/>
      <c r="L88" s="37"/>
      <c r="M88" s="37"/>
      <c r="N88" s="37"/>
      <c r="O88" s="37"/>
      <c r="P88" s="37"/>
      <c r="Q88" s="37"/>
      <c r="R88" s="37"/>
      <c r="S88" s="37"/>
      <c r="T88" s="37"/>
      <c r="U88" s="37"/>
    </row>
    <row r="89" spans="1:21" ht="12.75" customHeight="1" x14ac:dyDescent="0.25">
      <c r="A89" s="116"/>
      <c r="B89" s="87" t="s">
        <v>2927</v>
      </c>
      <c r="C89" s="188" t="s">
        <v>2978</v>
      </c>
      <c r="D89" s="258"/>
      <c r="E89" s="37"/>
      <c r="F89" s="37"/>
      <c r="G89" s="37"/>
      <c r="H89" s="37"/>
      <c r="I89" s="37"/>
      <c r="J89" s="37"/>
      <c r="K89" s="37"/>
      <c r="L89" s="37"/>
      <c r="M89" s="37"/>
      <c r="N89" s="37"/>
      <c r="O89" s="37"/>
      <c r="P89" s="37"/>
      <c r="Q89" s="37"/>
      <c r="R89" s="37"/>
      <c r="S89" s="37"/>
      <c r="T89" s="37"/>
      <c r="U89" s="37"/>
    </row>
    <row r="90" spans="1:21" ht="12.75" customHeight="1" x14ac:dyDescent="0.25">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2921</v>
      </c>
      <c r="C91" s="188" t="s">
        <v>2981</v>
      </c>
      <c r="D91" s="258"/>
      <c r="E91" s="37"/>
      <c r="F91" s="37"/>
      <c r="G91" s="37"/>
      <c r="H91" s="37"/>
      <c r="I91" s="37"/>
      <c r="J91" s="37"/>
      <c r="K91" s="37"/>
      <c r="L91" s="37"/>
      <c r="M91" s="37"/>
      <c r="N91" s="37"/>
      <c r="O91" s="37"/>
      <c r="P91" s="37"/>
      <c r="Q91" s="37"/>
      <c r="R91" s="37"/>
      <c r="S91" s="37"/>
      <c r="T91" s="37"/>
      <c r="U91" s="37"/>
    </row>
    <row r="92" spans="1:21" ht="12.75" customHeight="1" x14ac:dyDescent="0.25">
      <c r="A92" s="116"/>
      <c r="B92" s="87" t="s">
        <v>2923</v>
      </c>
      <c r="C92" s="188" t="s">
        <v>2982</v>
      </c>
      <c r="D92" s="258"/>
      <c r="E92" s="37"/>
      <c r="F92" s="37"/>
      <c r="G92" s="37"/>
      <c r="H92" s="37"/>
      <c r="I92" s="37"/>
      <c r="J92" s="37"/>
      <c r="K92" s="37"/>
      <c r="L92" s="37"/>
      <c r="M92" s="37"/>
      <c r="N92" s="37"/>
      <c r="O92" s="37"/>
      <c r="P92" s="37"/>
      <c r="Q92" s="37"/>
      <c r="R92" s="37"/>
      <c r="S92" s="37"/>
      <c r="T92" s="37"/>
      <c r="U92" s="37"/>
    </row>
    <row r="93" spans="1:21" ht="12.75" customHeight="1" x14ac:dyDescent="0.25">
      <c r="A93" s="86"/>
      <c r="B93" s="87" t="s">
        <v>2925</v>
      </c>
      <c r="C93" s="188" t="s">
        <v>2983</v>
      </c>
      <c r="D93" s="258"/>
      <c r="E93" s="37"/>
      <c r="F93" s="37"/>
      <c r="G93" s="37"/>
      <c r="H93" s="37"/>
      <c r="I93" s="37"/>
      <c r="J93" s="37"/>
      <c r="K93" s="37"/>
      <c r="L93" s="37"/>
      <c r="M93" s="37"/>
      <c r="N93" s="37"/>
      <c r="O93" s="37"/>
      <c r="P93" s="37"/>
      <c r="Q93" s="37"/>
      <c r="R93" s="37"/>
      <c r="S93" s="37"/>
      <c r="T93" s="37"/>
      <c r="U93" s="37"/>
    </row>
    <row r="94" spans="1:21" ht="12.75" customHeight="1" x14ac:dyDescent="0.25">
      <c r="A94" s="86"/>
      <c r="B94" s="87" t="s">
        <v>2927</v>
      </c>
      <c r="C94" s="188" t="s">
        <v>2984</v>
      </c>
      <c r="D94" s="258"/>
      <c r="E94" s="37"/>
      <c r="F94" s="37"/>
      <c r="G94" s="37"/>
      <c r="H94" s="37"/>
      <c r="I94" s="37"/>
      <c r="J94" s="37"/>
      <c r="K94" s="37"/>
      <c r="L94" s="37"/>
      <c r="M94" s="37"/>
      <c r="N94" s="37"/>
      <c r="O94" s="37"/>
      <c r="P94" s="37"/>
      <c r="Q94" s="37"/>
      <c r="R94" s="37"/>
      <c r="S94" s="37"/>
      <c r="T94" s="37"/>
      <c r="U94" s="37"/>
    </row>
    <row r="95" spans="1:21" ht="36" x14ac:dyDescent="0.25">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2881</v>
      </c>
      <c r="C96" s="188" t="s">
        <v>2987</v>
      </c>
      <c r="D96" s="258"/>
      <c r="E96" s="37"/>
      <c r="F96" s="37"/>
      <c r="G96" s="37"/>
      <c r="H96" s="37"/>
      <c r="I96" s="37"/>
      <c r="J96" s="37"/>
      <c r="K96" s="37"/>
      <c r="L96" s="37"/>
      <c r="M96" s="37"/>
      <c r="N96" s="37"/>
      <c r="O96" s="37"/>
      <c r="P96" s="37"/>
      <c r="Q96" s="37"/>
      <c r="R96" s="37"/>
      <c r="S96" s="37"/>
      <c r="T96" s="37"/>
      <c r="U96" s="37"/>
    </row>
    <row r="97" spans="1:21" ht="12.75" customHeight="1" x14ac:dyDescent="0.25">
      <c r="A97" s="86" t="s">
        <v>2883</v>
      </c>
      <c r="B97" s="87" t="s">
        <v>2307</v>
      </c>
      <c r="C97" s="188" t="s">
        <v>2988</v>
      </c>
      <c r="D97" s="258"/>
      <c r="E97" s="37"/>
      <c r="F97" s="37"/>
      <c r="G97" s="37"/>
      <c r="H97" s="37"/>
      <c r="I97" s="37"/>
      <c r="J97" s="37"/>
      <c r="K97" s="37"/>
      <c r="L97" s="37"/>
      <c r="M97" s="37"/>
      <c r="N97" s="37"/>
      <c r="O97" s="37"/>
      <c r="P97" s="37"/>
      <c r="Q97" s="37"/>
      <c r="R97" s="37"/>
      <c r="S97" s="37"/>
      <c r="T97" s="37"/>
      <c r="U97" s="37"/>
    </row>
    <row r="98" spans="1:21" ht="12.75" customHeight="1" x14ac:dyDescent="0.25">
      <c r="A98" s="86" t="s">
        <v>2885</v>
      </c>
      <c r="B98" s="87" t="s">
        <v>2311</v>
      </c>
      <c r="C98" s="188" t="s">
        <v>2989</v>
      </c>
      <c r="D98" s="258"/>
      <c r="E98" s="37"/>
      <c r="F98" s="37"/>
      <c r="G98" s="37"/>
      <c r="H98" s="37"/>
      <c r="I98" s="37"/>
      <c r="J98" s="37"/>
      <c r="K98" s="37"/>
      <c r="L98" s="37"/>
      <c r="M98" s="37"/>
      <c r="N98" s="37"/>
      <c r="O98" s="37"/>
      <c r="P98" s="37"/>
      <c r="Q98" s="37"/>
      <c r="R98" s="37"/>
      <c r="S98" s="37"/>
      <c r="T98" s="37"/>
      <c r="U98" s="37"/>
    </row>
    <row r="99" spans="1:21" ht="24" x14ac:dyDescent="0.25">
      <c r="A99" s="86" t="s">
        <v>2912</v>
      </c>
      <c r="B99" s="87" t="s">
        <v>2888</v>
      </c>
      <c r="C99" s="188" t="s">
        <v>2990</v>
      </c>
      <c r="D99" s="258"/>
      <c r="E99" s="37"/>
      <c r="F99" s="37"/>
      <c r="G99" s="37"/>
      <c r="H99" s="37"/>
      <c r="I99" s="37"/>
      <c r="J99" s="37"/>
      <c r="K99" s="37"/>
      <c r="L99" s="37"/>
      <c r="M99" s="37"/>
      <c r="N99" s="37"/>
      <c r="O99" s="37"/>
      <c r="P99" s="37"/>
      <c r="Q99" s="37"/>
      <c r="R99" s="37"/>
      <c r="S99" s="37"/>
      <c r="T99" s="37"/>
      <c r="U99" s="37"/>
    </row>
    <row r="100" spans="1:21" ht="24" x14ac:dyDescent="0.25">
      <c r="A100" s="86" t="s">
        <v>2890</v>
      </c>
      <c r="B100" s="87" t="s">
        <v>2891</v>
      </c>
      <c r="C100" s="188" t="s">
        <v>2991</v>
      </c>
      <c r="D100" s="258"/>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2992</v>
      </c>
      <c r="C101" s="188" t="s">
        <v>2993</v>
      </c>
      <c r="D101" s="40">
        <f>SUM(D102:D105)</f>
        <v>213291.57</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2863</v>
      </c>
      <c r="C102" s="188" t="s">
        <v>2994</v>
      </c>
      <c r="D102" s="258"/>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2270</v>
      </c>
      <c r="B103" s="87" t="s">
        <v>2844</v>
      </c>
      <c r="C103" s="188" t="s">
        <v>2995</v>
      </c>
      <c r="D103" s="258">
        <v>213291.57</v>
      </c>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2294</v>
      </c>
      <c r="B104" s="87" t="s">
        <v>2295</v>
      </c>
      <c r="C104" s="188" t="s">
        <v>2996</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2878</v>
      </c>
      <c r="B105" s="235" t="s">
        <v>2997</v>
      </c>
      <c r="C105" s="189" t="s">
        <v>2998</v>
      </c>
      <c r="D105" s="259"/>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4"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3" t="s">
        <v>2857</v>
      </c>
      <c r="B1" s="368"/>
      <c r="C1" s="368"/>
      <c r="D1" s="368"/>
      <c r="E1" s="73" t="s">
        <v>2999</v>
      </c>
      <c r="F1" s="73"/>
      <c r="G1" s="73"/>
      <c r="H1" s="73"/>
      <c r="I1" s="73"/>
      <c r="J1" s="73"/>
      <c r="K1" s="73"/>
      <c r="L1" s="73"/>
      <c r="M1" s="73"/>
      <c r="N1" s="73"/>
      <c r="O1" s="73"/>
      <c r="P1" s="73"/>
    </row>
    <row r="2" spans="1:16" ht="37.5" customHeight="1" x14ac:dyDescent="0.25">
      <c r="A2" s="373" t="s">
        <v>3000</v>
      </c>
      <c r="B2" s="368"/>
      <c r="C2" s="368"/>
      <c r="D2" s="368"/>
    </row>
    <row r="3" spans="1:16" ht="29.25" customHeight="1" x14ac:dyDescent="0.25">
      <c r="A3" s="127" t="s">
        <v>3001</v>
      </c>
      <c r="B3" s="128" t="s">
        <v>3002</v>
      </c>
      <c r="C3" s="129" t="s">
        <v>3003</v>
      </c>
      <c r="D3" s="125"/>
      <c r="E3" s="126">
        <f>E4+E14+E19+E275+E293+E296+E298</f>
        <v>0</v>
      </c>
      <c r="F3" s="126">
        <f>F4+F14+F19+F275+F293+F296+F298</f>
        <v>3</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50602</v>
      </c>
      <c r="P3" s="73"/>
    </row>
    <row r="4" spans="1:16" ht="19.5" customHeight="1" x14ac:dyDescent="0.25">
      <c r="A4" s="374" t="s">
        <v>3004</v>
      </c>
      <c r="B4" s="375"/>
      <c r="C4" s="376"/>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5">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70" t="s">
        <v>3017</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70" t="s">
        <v>3022</v>
      </c>
      <c r="B19" s="371"/>
      <c r="C19" s="372"/>
      <c r="D19" s="125"/>
      <c r="E19" s="73">
        <f>SUM(E20:E274)</f>
        <v>0</v>
      </c>
      <c r="F19" s="73">
        <f>SUM(F20:F274)</f>
        <v>3</v>
      </c>
      <c r="G19" s="73"/>
      <c r="H19" s="73"/>
      <c r="I19" s="73"/>
      <c r="J19" s="73"/>
      <c r="K19" s="73"/>
      <c r="L19" s="73"/>
      <c r="M19" s="73"/>
      <c r="N19" s="73"/>
      <c r="O19" s="73"/>
      <c r="P19" s="73"/>
    </row>
    <row r="20" spans="1:16" ht="20.399999999999999" x14ac:dyDescent="0.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2"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2"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0</v>
      </c>
      <c r="N217" s="73"/>
      <c r="O217" s="73"/>
      <c r="P217" s="73"/>
    </row>
    <row r="218" spans="1:16" ht="30" customHeight="1" x14ac:dyDescent="0.25">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5">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5">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5">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0</v>
      </c>
      <c r="N222" s="73"/>
      <c r="O222" s="73"/>
      <c r="P222" s="73"/>
    </row>
    <row r="223" spans="1:16" ht="43.5" customHeight="1" x14ac:dyDescent="0.25">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5">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5">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5">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5">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5">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5">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5">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5">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5">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5">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5">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5">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5">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5">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5">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5">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5">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5">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5">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5">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5">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5">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5">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5">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5">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5">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5">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5">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5">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5">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5">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5">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5">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5">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5">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5">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5">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5">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5">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5">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5">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5">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5">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5">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5">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5">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5">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5">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5">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5">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5">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5">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5">
      <c r="A298" s="370" t="s">
        <v>3297</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3298</v>
      </c>
    </row>
    <row r="1431" spans="10:12" ht="15.75" customHeight="1" x14ac:dyDescent="0.25"/>
    <row r="1432" spans="10:12" ht="15" customHeight="1" x14ac:dyDescent="0.25">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2023-01-19T15:33:21Z</cp:lastPrinted>
  <dcterms:created xsi:type="dcterms:W3CDTF">2022-04-01T05:14:30Z</dcterms:created>
  <dcterms:modified xsi:type="dcterms:W3CDTF">2023-01-26T09:14:37Z</dcterms:modified>
</cp:coreProperties>
</file>