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workbookProtection workbookAlgorithmName="SHA-512" workbookHashValue="k+m+Sr6oi0PR+gvrZdxhIPEu8Y7urG9+OEvjrXg+TQuQgqbHcIsTvKRvH+eii7P6aizbILjR1BZwxy7p6VJYug==" workbookSaltValue="d65K3IXL9Vyvsi1SNUfx4A==" workbookSpinCount="100000" lockStructure="1"/>
  <bookViews>
    <workbookView xWindow="0" yWindow="0" windowWidth="23040" windowHeight="9120" firstSheet="2" activeTab="9"/>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E290" i="9" s="1"/>
  <c r="B290" i="9" s="1"/>
  <c r="F290" i="9"/>
  <c r="F289" i="9"/>
  <c r="H288" i="9"/>
  <c r="G288" i="9"/>
  <c r="F288" i="9"/>
  <c r="E288" i="9"/>
  <c r="B288" i="9" s="1"/>
  <c r="F287" i="9"/>
  <c r="F286" i="9"/>
  <c r="H285" i="9"/>
  <c r="G285" i="9"/>
  <c r="E285" i="9" s="1"/>
  <c r="B285" i="9" s="1"/>
  <c r="F285" i="9"/>
  <c r="H284" i="9"/>
  <c r="G284" i="9"/>
  <c r="F284" i="9"/>
  <c r="H283" i="9"/>
  <c r="G283" i="9"/>
  <c r="E283" i="9" s="1"/>
  <c r="B283" i="9" s="1"/>
  <c r="F283" i="9"/>
  <c r="F282" i="9"/>
  <c r="H281" i="9"/>
  <c r="E281" i="9" s="1"/>
  <c r="B281" i="9" s="1"/>
  <c r="G281" i="9"/>
  <c r="F281" i="9"/>
  <c r="F275" i="9" s="1"/>
  <c r="H280" i="9"/>
  <c r="G280" i="9"/>
  <c r="E280" i="9" s="1"/>
  <c r="B280" i="9" s="1"/>
  <c r="F280" i="9"/>
  <c r="H279" i="9"/>
  <c r="G279" i="9"/>
  <c r="F279" i="9"/>
  <c r="F278" i="9"/>
  <c r="F277" i="9"/>
  <c r="F276" i="9"/>
  <c r="F274" i="9"/>
  <c r="L273" i="9"/>
  <c r="F273" i="9" s="1"/>
  <c r="H273" i="9"/>
  <c r="I272" i="9"/>
  <c r="E272" i="9" s="1"/>
  <c r="B272" i="9" s="1"/>
  <c r="H272" i="9"/>
  <c r="F272" i="9"/>
  <c r="E271" i="9"/>
  <c r="M270" i="9"/>
  <c r="F270" i="9" s="1"/>
  <c r="B270" i="9" s="1"/>
  <c r="L270" i="9"/>
  <c r="E270" i="9"/>
  <c r="M269" i="9"/>
  <c r="L269" i="9"/>
  <c r="F269" i="9" s="1"/>
  <c r="E269" i="9"/>
  <c r="B269" i="9" s="1"/>
  <c r="M268" i="9"/>
  <c r="L268" i="9"/>
  <c r="F268" i="9"/>
  <c r="B268" i="9" s="1"/>
  <c r="E268" i="9"/>
  <c r="M267" i="9"/>
  <c r="L267" i="9"/>
  <c r="F267" i="9" s="1"/>
  <c r="E267" i="9"/>
  <c r="M266" i="9"/>
  <c r="L266" i="9"/>
  <c r="F266" i="9" s="1"/>
  <c r="B266" i="9" s="1"/>
  <c r="E266" i="9"/>
  <c r="M265" i="9"/>
  <c r="L265" i="9"/>
  <c r="E265" i="9"/>
  <c r="M264" i="9"/>
  <c r="F264" i="9" s="1"/>
  <c r="B264" i="9" s="1"/>
  <c r="L264" i="9"/>
  <c r="E264" i="9"/>
  <c r="M263" i="9"/>
  <c r="L263" i="9"/>
  <c r="F263" i="9" s="1"/>
  <c r="E263" i="9"/>
  <c r="M262" i="9"/>
  <c r="L262" i="9"/>
  <c r="F262" i="9" s="1"/>
  <c r="B262" i="9" s="1"/>
  <c r="E262" i="9"/>
  <c r="M261" i="9"/>
  <c r="L261" i="9"/>
  <c r="E261" i="9"/>
  <c r="M260" i="9"/>
  <c r="L260" i="9"/>
  <c r="F260" i="9"/>
  <c r="E260" i="9"/>
  <c r="B260" i="9" s="1"/>
  <c r="M259" i="9"/>
  <c r="L259" i="9"/>
  <c r="F259" i="9" s="1"/>
  <c r="E259" i="9"/>
  <c r="M258" i="9"/>
  <c r="L258" i="9"/>
  <c r="F258" i="9" s="1"/>
  <c r="B258" i="9" s="1"/>
  <c r="E258" i="9"/>
  <c r="M257" i="9"/>
  <c r="L257" i="9"/>
  <c r="E257" i="9"/>
  <c r="M256" i="9"/>
  <c r="F256" i="9" s="1"/>
  <c r="L256" i="9"/>
  <c r="E256" i="9"/>
  <c r="B256" i="9"/>
  <c r="M255" i="9"/>
  <c r="L255" i="9"/>
  <c r="F255" i="9" s="1"/>
  <c r="E255" i="9"/>
  <c r="B255" i="9" s="1"/>
  <c r="M254" i="9"/>
  <c r="L254" i="9"/>
  <c r="F254" i="9" s="1"/>
  <c r="E254" i="9"/>
  <c r="B254" i="9"/>
  <c r="M253" i="9"/>
  <c r="L253" i="9"/>
  <c r="E253" i="9"/>
  <c r="M252" i="9"/>
  <c r="L252" i="9"/>
  <c r="F252" i="9"/>
  <c r="E252" i="9"/>
  <c r="B252" i="9" s="1"/>
  <c r="M251" i="9"/>
  <c r="L251" i="9"/>
  <c r="F251" i="9"/>
  <c r="E251" i="9"/>
  <c r="M250" i="9"/>
  <c r="L250" i="9"/>
  <c r="F250" i="9"/>
  <c r="B250" i="9" s="1"/>
  <c r="E250" i="9"/>
  <c r="M249" i="9"/>
  <c r="L249" i="9"/>
  <c r="E249" i="9"/>
  <c r="M248" i="9"/>
  <c r="F248" i="9" s="1"/>
  <c r="B248" i="9" s="1"/>
  <c r="L248" i="9"/>
  <c r="E248" i="9"/>
  <c r="M247" i="9"/>
  <c r="L247" i="9"/>
  <c r="F247" i="9" s="1"/>
  <c r="E247" i="9"/>
  <c r="M246" i="9"/>
  <c r="L246" i="9"/>
  <c r="F246" i="9" s="1"/>
  <c r="B246" i="9" s="1"/>
  <c r="E246" i="9"/>
  <c r="M245" i="9"/>
  <c r="L245" i="9"/>
  <c r="E245" i="9"/>
  <c r="M244" i="9"/>
  <c r="L244" i="9"/>
  <c r="F244" i="9"/>
  <c r="E244" i="9"/>
  <c r="M243" i="9"/>
  <c r="L243" i="9"/>
  <c r="F243" i="9"/>
  <c r="E243" i="9"/>
  <c r="M242" i="9"/>
  <c r="L242" i="9"/>
  <c r="F242" i="9"/>
  <c r="B242" i="9" s="1"/>
  <c r="E242" i="9"/>
  <c r="M241" i="9"/>
  <c r="L241" i="9"/>
  <c r="F241" i="9" s="1"/>
  <c r="E241" i="9"/>
  <c r="B241" i="9" s="1"/>
  <c r="M240" i="9"/>
  <c r="F240" i="9" s="1"/>
  <c r="L240" i="9"/>
  <c r="E240" i="9"/>
  <c r="B240" i="9"/>
  <c r="M239" i="9"/>
  <c r="L239" i="9"/>
  <c r="F239" i="9" s="1"/>
  <c r="E239" i="9"/>
  <c r="B239" i="9" s="1"/>
  <c r="M238" i="9"/>
  <c r="L238" i="9"/>
  <c r="E238" i="9"/>
  <c r="M237" i="9"/>
  <c r="L237" i="9"/>
  <c r="E237" i="9"/>
  <c r="M236" i="9"/>
  <c r="L236" i="9"/>
  <c r="F236" i="9"/>
  <c r="E236" i="9"/>
  <c r="B236" i="9" s="1"/>
  <c r="M235" i="9"/>
  <c r="L235" i="9"/>
  <c r="F235" i="9"/>
  <c r="E235" i="9"/>
  <c r="M234" i="9"/>
  <c r="L234" i="9"/>
  <c r="F234" i="9"/>
  <c r="B234" i="9" s="1"/>
  <c r="E234" i="9"/>
  <c r="M233" i="9"/>
  <c r="L233" i="9"/>
  <c r="E233" i="9"/>
  <c r="M232" i="9"/>
  <c r="F232" i="9" s="1"/>
  <c r="B232" i="9" s="1"/>
  <c r="L232" i="9"/>
  <c r="E232" i="9"/>
  <c r="M231" i="9"/>
  <c r="L231" i="9"/>
  <c r="F231" i="9" s="1"/>
  <c r="E231" i="9"/>
  <c r="M230" i="9"/>
  <c r="L230" i="9"/>
  <c r="F230" i="9" s="1"/>
  <c r="B230" i="9" s="1"/>
  <c r="E230" i="9"/>
  <c r="M229" i="9"/>
  <c r="L229" i="9"/>
  <c r="E229" i="9"/>
  <c r="M228" i="9"/>
  <c r="L228" i="9"/>
  <c r="F228" i="9"/>
  <c r="E228" i="9"/>
  <c r="M227" i="9"/>
  <c r="L227" i="9"/>
  <c r="F227" i="9"/>
  <c r="E227" i="9"/>
  <c r="M226" i="9"/>
  <c r="L226" i="9"/>
  <c r="F226" i="9"/>
  <c r="B226" i="9" s="1"/>
  <c r="E226" i="9"/>
  <c r="M225" i="9"/>
  <c r="L225" i="9"/>
  <c r="F225" i="9" s="1"/>
  <c r="E225" i="9"/>
  <c r="B225" i="9" s="1"/>
  <c r="M224" i="9"/>
  <c r="F224" i="9" s="1"/>
  <c r="L224" i="9"/>
  <c r="E224" i="9"/>
  <c r="B224" i="9"/>
  <c r="M223" i="9"/>
  <c r="L223" i="9"/>
  <c r="F223" i="9" s="1"/>
  <c r="E223" i="9"/>
  <c r="B223" i="9" s="1"/>
  <c r="M222" i="9"/>
  <c r="L222" i="9"/>
  <c r="E222" i="9"/>
  <c r="M221" i="9"/>
  <c r="L221" i="9"/>
  <c r="E221" i="9"/>
  <c r="M220" i="9"/>
  <c r="L220" i="9"/>
  <c r="F220" i="9"/>
  <c r="E220" i="9"/>
  <c r="B220" i="9" s="1"/>
  <c r="M219" i="9"/>
  <c r="F219" i="9" s="1"/>
  <c r="L219" i="9"/>
  <c r="E219" i="9"/>
  <c r="M218" i="9"/>
  <c r="L218" i="9"/>
  <c r="F218" i="9"/>
  <c r="B218" i="9" s="1"/>
  <c r="E218" i="9"/>
  <c r="M217" i="9"/>
  <c r="L217" i="9"/>
  <c r="E217" i="9"/>
  <c r="M216" i="9"/>
  <c r="L216" i="9"/>
  <c r="E216" i="9"/>
  <c r="M215" i="9"/>
  <c r="L215" i="9"/>
  <c r="F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G164" i="9"/>
  <c r="F164" i="9"/>
  <c r="F163" i="9"/>
  <c r="F162" i="9"/>
  <c r="F161" i="9"/>
  <c r="F160" i="9"/>
  <c r="H159" i="9"/>
  <c r="G159" i="9"/>
  <c r="F159" i="9"/>
  <c r="E159" i="9"/>
  <c r="B159" i="9" s="1"/>
  <c r="H158" i="9"/>
  <c r="G158" i="9"/>
  <c r="F158" i="9"/>
  <c r="E158" i="9"/>
  <c r="H157" i="9"/>
  <c r="G157" i="9"/>
  <c r="E157" i="9" s="1"/>
  <c r="F157" i="9"/>
  <c r="H156" i="9"/>
  <c r="G156" i="9"/>
  <c r="E156" i="9" s="1"/>
  <c r="F156" i="9"/>
  <c r="B156" i="9"/>
  <c r="H155" i="9"/>
  <c r="G155" i="9"/>
  <c r="F155" i="9"/>
  <c r="E155" i="9"/>
  <c r="B155" i="9" s="1"/>
  <c r="H154" i="9"/>
  <c r="G154" i="9"/>
  <c r="F154" i="9"/>
  <c r="E154" i="9"/>
  <c r="H153" i="9"/>
  <c r="G153" i="9"/>
  <c r="E153" i="9" s="1"/>
  <c r="F153" i="9"/>
  <c r="H152" i="9"/>
  <c r="G152" i="9"/>
  <c r="E152" i="9" s="1"/>
  <c r="F152" i="9"/>
  <c r="B152" i="9"/>
  <c r="H151" i="9"/>
  <c r="G151" i="9"/>
  <c r="F151" i="9"/>
  <c r="E151" i="9"/>
  <c r="B151" i="9" s="1"/>
  <c r="H150" i="9"/>
  <c r="G150" i="9"/>
  <c r="F150" i="9"/>
  <c r="B150" i="9" s="1"/>
  <c r="E150" i="9"/>
  <c r="H149" i="9"/>
  <c r="G149" i="9"/>
  <c r="E149" i="9" s="1"/>
  <c r="B149" i="9" s="1"/>
  <c r="F149" i="9"/>
  <c r="H148" i="9"/>
  <c r="G148" i="9"/>
  <c r="E148" i="9" s="1"/>
  <c r="B148" i="9" s="1"/>
  <c r="F148" i="9"/>
  <c r="H147" i="9"/>
  <c r="G147" i="9"/>
  <c r="E147" i="9" s="1"/>
  <c r="B147" i="9" s="1"/>
  <c r="F147" i="9"/>
  <c r="H146" i="9"/>
  <c r="E146" i="9" s="1"/>
  <c r="G146" i="9"/>
  <c r="F146" i="9"/>
  <c r="B146" i="9"/>
  <c r="H145" i="9"/>
  <c r="G145" i="9"/>
  <c r="F145" i="9"/>
  <c r="E145" i="9"/>
  <c r="B145" i="9" s="1"/>
  <c r="H144" i="9"/>
  <c r="G144" i="9"/>
  <c r="E144" i="9" s="1"/>
  <c r="F144" i="9"/>
  <c r="B144" i="9"/>
  <c r="H143" i="9"/>
  <c r="G143" i="9"/>
  <c r="F143" i="9"/>
  <c r="E143" i="9"/>
  <c r="B143" i="9" s="1"/>
  <c r="F142" i="9"/>
  <c r="H141" i="9"/>
  <c r="G141" i="9"/>
  <c r="E141" i="9" s="1"/>
  <c r="B141" i="9" s="1"/>
  <c r="F141" i="9"/>
  <c r="H140" i="9"/>
  <c r="G140" i="9"/>
  <c r="E140" i="9" s="1"/>
  <c r="B140" i="9" s="1"/>
  <c r="F140" i="9"/>
  <c r="H139" i="9"/>
  <c r="E139" i="9" s="1"/>
  <c r="G139" i="9"/>
  <c r="F139" i="9"/>
  <c r="B139" i="9"/>
  <c r="H138" i="9"/>
  <c r="G138" i="9"/>
  <c r="F138" i="9"/>
  <c r="E138" i="9"/>
  <c r="B138" i="9" s="1"/>
  <c r="H137" i="9"/>
  <c r="G137" i="9"/>
  <c r="E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G131" i="9"/>
  <c r="F131" i="9"/>
  <c r="B131" i="9"/>
  <c r="H130" i="9"/>
  <c r="G130" i="9"/>
  <c r="F130" i="9"/>
  <c r="E130" i="9"/>
  <c r="B130" i="9" s="1"/>
  <c r="H129" i="9"/>
  <c r="G129" i="9"/>
  <c r="E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G123" i="9"/>
  <c r="F123" i="9"/>
  <c r="B123" i="9"/>
  <c r="H122" i="9"/>
  <c r="G122" i="9"/>
  <c r="F122" i="9"/>
  <c r="E122" i="9"/>
  <c r="B122" i="9" s="1"/>
  <c r="H121" i="9"/>
  <c r="G121" i="9"/>
  <c r="E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G115" i="9"/>
  <c r="F115" i="9"/>
  <c r="B115" i="9"/>
  <c r="H114" i="9"/>
  <c r="G114" i="9"/>
  <c r="F114" i="9"/>
  <c r="E114" i="9"/>
  <c r="B114" i="9" s="1"/>
  <c r="H113" i="9"/>
  <c r="G113" i="9"/>
  <c r="E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G107" i="9"/>
  <c r="F107" i="9"/>
  <c r="B107" i="9"/>
  <c r="H106" i="9"/>
  <c r="G106" i="9"/>
  <c r="F106" i="9"/>
  <c r="E106" i="9"/>
  <c r="B106" i="9" s="1"/>
  <c r="H105" i="9"/>
  <c r="G105" i="9"/>
  <c r="E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G99" i="9"/>
  <c r="F99" i="9"/>
  <c r="B99" i="9"/>
  <c r="H98" i="9"/>
  <c r="G98" i="9"/>
  <c r="F98" i="9"/>
  <c r="E98" i="9"/>
  <c r="B98" i="9" s="1"/>
  <c r="H97" i="9"/>
  <c r="G97" i="9"/>
  <c r="E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G91" i="9"/>
  <c r="F91" i="9"/>
  <c r="B91" i="9"/>
  <c r="H90" i="9"/>
  <c r="G90" i="9"/>
  <c r="F90" i="9"/>
  <c r="E90" i="9"/>
  <c r="B90" i="9" s="1"/>
  <c r="H89" i="9"/>
  <c r="G89" i="9"/>
  <c r="E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G83" i="9"/>
  <c r="F83" i="9"/>
  <c r="B83" i="9"/>
  <c r="H82" i="9"/>
  <c r="G82" i="9"/>
  <c r="F82" i="9"/>
  <c r="E82" i="9"/>
  <c r="B82" i="9" s="1"/>
  <c r="H81" i="9"/>
  <c r="G81" i="9"/>
  <c r="E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G75" i="9"/>
  <c r="F75" i="9"/>
  <c r="B75" i="9"/>
  <c r="H74" i="9"/>
  <c r="G74" i="9"/>
  <c r="F74" i="9"/>
  <c r="E74" i="9"/>
  <c r="B74" i="9" s="1"/>
  <c r="H73" i="9"/>
  <c r="G73" i="9"/>
  <c r="E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G67" i="9"/>
  <c r="F67" i="9"/>
  <c r="B67" i="9"/>
  <c r="H66" i="9"/>
  <c r="G66" i="9"/>
  <c r="F66" i="9"/>
  <c r="E66" i="9"/>
  <c r="B66" i="9" s="1"/>
  <c r="H65" i="9"/>
  <c r="G65" i="9"/>
  <c r="E65" i="9" s="1"/>
  <c r="F65" i="9"/>
  <c r="H64" i="9"/>
  <c r="G64" i="9"/>
  <c r="E64" i="9" s="1"/>
  <c r="B64" i="9" s="1"/>
  <c r="F64" i="9"/>
  <c r="H63" i="9"/>
  <c r="E63" i="9" s="1"/>
  <c r="B63" i="9" s="1"/>
  <c r="G63" i="9"/>
  <c r="F63" i="9"/>
  <c r="H62" i="9"/>
  <c r="G62" i="9"/>
  <c r="F62" i="9"/>
  <c r="E62" i="9"/>
  <c r="B62" i="9" s="1"/>
  <c r="H61" i="9"/>
  <c r="G61" i="9"/>
  <c r="E61" i="9" s="1"/>
  <c r="B61" i="9" s="1"/>
  <c r="F61" i="9"/>
  <c r="H60" i="9"/>
  <c r="G60" i="9"/>
  <c r="E60" i="9" s="1"/>
  <c r="B60" i="9" s="1"/>
  <c r="F60" i="9"/>
  <c r="H59" i="9"/>
  <c r="G59" i="9"/>
  <c r="E59" i="9" s="1"/>
  <c r="F59" i="9"/>
  <c r="B59" i="9"/>
  <c r="H58" i="9"/>
  <c r="G58" i="9"/>
  <c r="F58" i="9"/>
  <c r="E58" i="9"/>
  <c r="B58" i="9" s="1"/>
  <c r="H57" i="9"/>
  <c r="E57" i="9" s="1"/>
  <c r="G57" i="9"/>
  <c r="F57" i="9"/>
  <c r="H56" i="9"/>
  <c r="G56" i="9"/>
  <c r="E56" i="9" s="1"/>
  <c r="B56" i="9" s="1"/>
  <c r="F56" i="9"/>
  <c r="H55" i="9"/>
  <c r="G55" i="9"/>
  <c r="E55" i="9" s="1"/>
  <c r="B55" i="9" s="1"/>
  <c r="F55" i="9"/>
  <c r="H54" i="9"/>
  <c r="G54" i="9"/>
  <c r="F54" i="9"/>
  <c r="E54" i="9"/>
  <c r="B54" i="9" s="1"/>
  <c r="H53" i="9"/>
  <c r="E53" i="9" s="1"/>
  <c r="B53" i="9" s="1"/>
  <c r="G53" i="9"/>
  <c r="F53" i="9"/>
  <c r="H52" i="9"/>
  <c r="G52" i="9"/>
  <c r="E52" i="9" s="1"/>
  <c r="B52" i="9" s="1"/>
  <c r="F52" i="9"/>
  <c r="H51" i="9"/>
  <c r="G51" i="9"/>
  <c r="E51" i="9" s="1"/>
  <c r="F51" i="9"/>
  <c r="B51" i="9"/>
  <c r="H50" i="9"/>
  <c r="G50" i="9"/>
  <c r="F50" i="9"/>
  <c r="E50" i="9"/>
  <c r="B50" i="9" s="1"/>
  <c r="H49" i="9"/>
  <c r="E49" i="9" s="1"/>
  <c r="G49" i="9"/>
  <c r="F49" i="9"/>
  <c r="H48" i="9"/>
  <c r="G48" i="9"/>
  <c r="E48" i="9" s="1"/>
  <c r="B48" i="9" s="1"/>
  <c r="F48" i="9"/>
  <c r="H47" i="9"/>
  <c r="G47" i="9"/>
  <c r="F47" i="9"/>
  <c r="H46" i="9"/>
  <c r="E46" i="9" s="1"/>
  <c r="B46" i="9" s="1"/>
  <c r="G46" i="9"/>
  <c r="F46" i="9"/>
  <c r="H45" i="9"/>
  <c r="G45" i="9"/>
  <c r="F45" i="9"/>
  <c r="H44" i="9"/>
  <c r="G44" i="9"/>
  <c r="E44" i="9" s="1"/>
  <c r="B44" i="9" s="1"/>
  <c r="F44" i="9"/>
  <c r="H43" i="9"/>
  <c r="G43" i="9"/>
  <c r="F43" i="9"/>
  <c r="H42" i="9"/>
  <c r="G42" i="9"/>
  <c r="F42" i="9"/>
  <c r="E42" i="9"/>
  <c r="B42" i="9" s="1"/>
  <c r="H41" i="9"/>
  <c r="E41" i="9" s="1"/>
  <c r="G41" i="9"/>
  <c r="F41" i="9"/>
  <c r="H40" i="9"/>
  <c r="G40" i="9"/>
  <c r="E40" i="9" s="1"/>
  <c r="B40" i="9" s="1"/>
  <c r="F40" i="9"/>
  <c r="H39" i="9"/>
  <c r="G39" i="9"/>
  <c r="F39" i="9"/>
  <c r="H38" i="9"/>
  <c r="G38" i="9"/>
  <c r="E38" i="9" s="1"/>
  <c r="B38" i="9" s="1"/>
  <c r="F38" i="9"/>
  <c r="H37" i="9"/>
  <c r="E37" i="9" s="1"/>
  <c r="B37" i="9" s="1"/>
  <c r="G37" i="9"/>
  <c r="F37" i="9"/>
  <c r="H36" i="9"/>
  <c r="G36" i="9"/>
  <c r="E36" i="9" s="1"/>
  <c r="B36" i="9" s="1"/>
  <c r="F36" i="9"/>
  <c r="H35" i="9"/>
  <c r="G35" i="9"/>
  <c r="F35" i="9"/>
  <c r="H34" i="9"/>
  <c r="G34" i="9"/>
  <c r="E34" i="9" s="1"/>
  <c r="B34" i="9" s="1"/>
  <c r="F34" i="9"/>
  <c r="H33" i="9"/>
  <c r="E33" i="9" s="1"/>
  <c r="B33" i="9" s="1"/>
  <c r="G33" i="9"/>
  <c r="F33" i="9"/>
  <c r="H32" i="9"/>
  <c r="G32" i="9"/>
  <c r="F32" i="9"/>
  <c r="H31" i="9"/>
  <c r="G31" i="9"/>
  <c r="F31" i="9"/>
  <c r="H30" i="9"/>
  <c r="G30" i="9"/>
  <c r="E30" i="9" s="1"/>
  <c r="B30" i="9" s="1"/>
  <c r="F30" i="9"/>
  <c r="H29" i="9"/>
  <c r="E29" i="9" s="1"/>
  <c r="B29" i="9" s="1"/>
  <c r="G29" i="9"/>
  <c r="F29" i="9"/>
  <c r="H28" i="9"/>
  <c r="G28" i="9"/>
  <c r="E28" i="9" s="1"/>
  <c r="B28" i="9" s="1"/>
  <c r="F28" i="9"/>
  <c r="H27" i="9"/>
  <c r="G27" i="9"/>
  <c r="F27" i="9"/>
  <c r="H26" i="9"/>
  <c r="G26" i="9"/>
  <c r="F26" i="9"/>
  <c r="H25" i="9"/>
  <c r="E25" i="9" s="1"/>
  <c r="B25" i="9" s="1"/>
  <c r="G25" i="9"/>
  <c r="F25" i="9"/>
  <c r="H24" i="9"/>
  <c r="G24" i="9"/>
  <c r="E24" i="9" s="1"/>
  <c r="B24" i="9" s="1"/>
  <c r="F24" i="9"/>
  <c r="H23" i="9"/>
  <c r="G23" i="9"/>
  <c r="F23" i="9"/>
  <c r="H22" i="9"/>
  <c r="G22" i="9"/>
  <c r="F22" i="9"/>
  <c r="H21" i="9"/>
  <c r="E21" i="9" s="1"/>
  <c r="B21" i="9" s="1"/>
  <c r="G21" i="9"/>
  <c r="F21" i="9"/>
  <c r="F20" i="9"/>
  <c r="F4" i="9"/>
  <c r="O3" i="9"/>
  <c r="G273" i="9" s="1"/>
  <c r="I3" i="9"/>
  <c r="H3" i="9"/>
  <c r="G3" i="9"/>
  <c r="D101" i="8"/>
  <c r="D95" i="8"/>
  <c r="C1570" i="1" s="1"/>
  <c r="G1570" i="1" s="1"/>
  <c r="D90" i="8"/>
  <c r="C1565" i="1" s="1"/>
  <c r="H1565" i="1" s="1"/>
  <c r="D85" i="8"/>
  <c r="D80" i="8"/>
  <c r="D75" i="8"/>
  <c r="D70" i="8"/>
  <c r="D65" i="8"/>
  <c r="D60" i="8"/>
  <c r="D55" i="8"/>
  <c r="C1530" i="1" s="1"/>
  <c r="D50" i="8"/>
  <c r="D44" i="8"/>
  <c r="D36" i="8"/>
  <c r="D26" i="8"/>
  <c r="D24" i="8" s="1"/>
  <c r="C1499" i="1" s="1"/>
  <c r="D18" i="8"/>
  <c r="D8" i="8"/>
  <c r="D6" i="8" s="1"/>
  <c r="E44" i="7"/>
  <c r="D44" i="7"/>
  <c r="E39" i="7"/>
  <c r="D39" i="7"/>
  <c r="D38" i="7" s="1"/>
  <c r="C1469" i="1" s="1"/>
  <c r="E38" i="7"/>
  <c r="E30" i="7"/>
  <c r="D30" i="7"/>
  <c r="E23" i="7"/>
  <c r="E22" i="7" s="1"/>
  <c r="D23" i="7"/>
  <c r="D22" i="7"/>
  <c r="E14" i="7"/>
  <c r="D14" i="7"/>
  <c r="E7" i="7"/>
  <c r="D7" i="7"/>
  <c r="D6" i="7" s="1"/>
  <c r="E6" i="7"/>
  <c r="E5" i="7" s="1"/>
  <c r="I29" i="3" s="1"/>
  <c r="D5" i="7"/>
  <c r="F140" i="6"/>
  <c r="F139" i="6"/>
  <c r="F138" i="6"/>
  <c r="F137" i="6"/>
  <c r="F136" i="6"/>
  <c r="F135" i="6"/>
  <c r="F134" i="6"/>
  <c r="F133" i="6"/>
  <c r="F132" i="6"/>
  <c r="F131" i="6"/>
  <c r="F130" i="6"/>
  <c r="E130" i="6"/>
  <c r="D130" i="6"/>
  <c r="D129" i="6" s="1"/>
  <c r="F129" i="6"/>
  <c r="E129" i="6"/>
  <c r="F128" i="6"/>
  <c r="F127" i="6"/>
  <c r="F126" i="6"/>
  <c r="F125" i="6"/>
  <c r="F124" i="6"/>
  <c r="F123" i="6"/>
  <c r="E122" i="6"/>
  <c r="D122" i="6"/>
  <c r="D114" i="6" s="1"/>
  <c r="F121" i="6"/>
  <c r="F120" i="6"/>
  <c r="F119" i="6"/>
  <c r="F118" i="6"/>
  <c r="E118" i="6"/>
  <c r="D118" i="6"/>
  <c r="F117" i="6"/>
  <c r="F116" i="6"/>
  <c r="F115" i="6"/>
  <c r="E115" i="6"/>
  <c r="E114" i="6" s="1"/>
  <c r="I27" i="3"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E35" i="6"/>
  <c r="I25" i="3"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E5" i="6" s="1"/>
  <c r="I24" i="3"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F250" i="5"/>
  <c r="E250" i="5"/>
  <c r="D250" i="5"/>
  <c r="F249" i="5"/>
  <c r="F248" i="5"/>
  <c r="F247" i="5"/>
  <c r="E246" i="5"/>
  <c r="E245" i="5" s="1"/>
  <c r="D246" i="5"/>
  <c r="F246" i="5" s="1"/>
  <c r="F245" i="5"/>
  <c r="D245" i="5"/>
  <c r="F244" i="5"/>
  <c r="F243" i="5"/>
  <c r="E242" i="5"/>
  <c r="D242" i="5"/>
  <c r="F242" i="5" s="1"/>
  <c r="F241" i="5"/>
  <c r="F240" i="5"/>
  <c r="F239" i="5"/>
  <c r="E239" i="5"/>
  <c r="D239" i="5"/>
  <c r="D238" i="5" s="1"/>
  <c r="F236" i="5"/>
  <c r="F235" i="5"/>
  <c r="E234" i="5"/>
  <c r="D234" i="5"/>
  <c r="F234" i="5" s="1"/>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D191" i="5"/>
  <c r="E190" i="5"/>
  <c r="H291" i="9" s="1"/>
  <c r="F189" i="5"/>
  <c r="F188" i="5"/>
  <c r="F187" i="5"/>
  <c r="F186" i="5"/>
  <c r="F185" i="5"/>
  <c r="F184" i="5"/>
  <c r="F183" i="5"/>
  <c r="F182" i="5"/>
  <c r="F181" i="5"/>
  <c r="E180" i="5"/>
  <c r="E177" i="5" s="1"/>
  <c r="D180" i="5"/>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87" i="9" s="1"/>
  <c r="F148" i="5"/>
  <c r="F147" i="5"/>
  <c r="F146" i="5"/>
  <c r="D146" i="5"/>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E78" i="5" s="1"/>
  <c r="D79" i="5"/>
  <c r="F78" i="5"/>
  <c r="D78" i="5"/>
  <c r="F77" i="5"/>
  <c r="F76" i="5"/>
  <c r="F75" i="5"/>
  <c r="F74" i="5"/>
  <c r="F73" i="5"/>
  <c r="F72" i="5"/>
  <c r="F71" i="5"/>
  <c r="E70" i="5"/>
  <c r="D70" i="5"/>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D12" i="5"/>
  <c r="F12"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D644" i="4"/>
  <c r="F644" i="4" s="1"/>
  <c r="F638" i="4"/>
  <c r="F637" i="4"/>
  <c r="F634" i="4"/>
  <c r="F633" i="4"/>
  <c r="F632" i="4"/>
  <c r="E632" i="4"/>
  <c r="D632" i="4"/>
  <c r="F631" i="4"/>
  <c r="F630" i="4"/>
  <c r="F629" i="4"/>
  <c r="E629" i="4"/>
  <c r="D629" i="4"/>
  <c r="F628" i="4"/>
  <c r="F627" i="4"/>
  <c r="E626" i="4"/>
  <c r="D626" i="4"/>
  <c r="E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E593" i="4" s="1"/>
  <c r="D599" i="4"/>
  <c r="F598" i="4"/>
  <c r="F597" i="4"/>
  <c r="F596" i="4"/>
  <c r="F595" i="4"/>
  <c r="E594" i="4"/>
  <c r="D594" i="4"/>
  <c r="F594" i="4" s="1"/>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E574" i="4"/>
  <c r="D574" i="4"/>
  <c r="F574" i="4" s="1"/>
  <c r="F573" i="4"/>
  <c r="F572" i="4"/>
  <c r="F571" i="4"/>
  <c r="E571" i="4"/>
  <c r="E567" i="4" s="1"/>
  <c r="D561" i="1" s="1"/>
  <c r="D571" i="4"/>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E528" i="4" s="1"/>
  <c r="D530" i="4"/>
  <c r="F527" i="4"/>
  <c r="F526" i="4"/>
  <c r="E525" i="4"/>
  <c r="D525" i="4"/>
  <c r="F525" i="4" s="1"/>
  <c r="F524" i="4"/>
  <c r="F523" i="4"/>
  <c r="F522" i="4"/>
  <c r="E522" i="4"/>
  <c r="E515" i="4" s="1"/>
  <c r="D522" i="4"/>
  <c r="F521" i="4"/>
  <c r="F520" i="4"/>
  <c r="F519" i="4"/>
  <c r="E519" i="4"/>
  <c r="D519" i="4"/>
  <c r="F518" i="4"/>
  <c r="F517" i="4"/>
  <c r="E516" i="4"/>
  <c r="D516" i="4"/>
  <c r="F514" i="4"/>
  <c r="F513" i="4"/>
  <c r="F512" i="4"/>
  <c r="F511" i="4"/>
  <c r="F510" i="4"/>
  <c r="F509" i="4"/>
  <c r="F508" i="4"/>
  <c r="E507" i="4"/>
  <c r="D507" i="4"/>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F483" i="4"/>
  <c r="F482" i="4"/>
  <c r="F481" i="4"/>
  <c r="E481" i="4"/>
  <c r="D481" i="4"/>
  <c r="F480" i="4"/>
  <c r="F479" i="4"/>
  <c r="E478" i="4"/>
  <c r="D478" i="4"/>
  <c r="D472" i="4" s="1"/>
  <c r="F472" i="4" s="1"/>
  <c r="F477" i="4"/>
  <c r="F476" i="4"/>
  <c r="F475" i="4"/>
  <c r="F474" i="4"/>
  <c r="F473" i="4"/>
  <c r="E473" i="4"/>
  <c r="E472" i="4" s="1"/>
  <c r="D473" i="4"/>
  <c r="F471" i="4"/>
  <c r="F470" i="4"/>
  <c r="F469" i="4"/>
  <c r="E469" i="4"/>
  <c r="D469" i="4"/>
  <c r="F468" i="4"/>
  <c r="F467" i="4"/>
  <c r="E466" i="4"/>
  <c r="D466" i="4"/>
  <c r="F466" i="4" s="1"/>
  <c r="F465" i="4"/>
  <c r="F464" i="4"/>
  <c r="E463" i="4"/>
  <c r="D463" i="4"/>
  <c r="F462" i="4"/>
  <c r="F461" i="4"/>
  <c r="F460" i="4"/>
  <c r="E460" i="4"/>
  <c r="E459" i="4" s="1"/>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F417" i="4"/>
  <c r="E417" i="4"/>
  <c r="D417" i="4"/>
  <c r="D643" i="4" s="1"/>
  <c r="E416" i="4"/>
  <c r="E643" i="4" s="1"/>
  <c r="D637" i="1" s="1"/>
  <c r="D416" i="4"/>
  <c r="F411" i="4"/>
  <c r="F410" i="4"/>
  <c r="F409" i="4"/>
  <c r="F406" i="4"/>
  <c r="F405" i="4"/>
  <c r="F404" i="4"/>
  <c r="F403" i="4"/>
  <c r="F402" i="4"/>
  <c r="E402" i="4"/>
  <c r="D402" i="4"/>
  <c r="F401" i="4"/>
  <c r="F400" i="4"/>
  <c r="E400" i="4"/>
  <c r="D400" i="4"/>
  <c r="F399" i="4"/>
  <c r="F398" i="4"/>
  <c r="F397" i="4"/>
  <c r="E397" i="4"/>
  <c r="D397" i="4"/>
  <c r="D396" i="4" s="1"/>
  <c r="F396" i="4" s="1"/>
  <c r="E396"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F369" i="4" s="1"/>
  <c r="D369" i="4"/>
  <c r="F368" i="4"/>
  <c r="F367" i="4"/>
  <c r="F366" i="4"/>
  <c r="F365" i="4"/>
  <c r="F364" i="4"/>
  <c r="E364" i="4"/>
  <c r="D359" i="1" s="1"/>
  <c r="D364" i="4"/>
  <c r="D363" i="4"/>
  <c r="F362" i="4"/>
  <c r="F361" i="4"/>
  <c r="F360" i="4"/>
  <c r="F359" i="4"/>
  <c r="F358" i="4"/>
  <c r="F357" i="4"/>
  <c r="E356" i="4"/>
  <c r="F356" i="4" s="1"/>
  <c r="D356" i="4"/>
  <c r="F355" i="4"/>
  <c r="F354" i="4"/>
  <c r="F353" i="4"/>
  <c r="E352" i="4"/>
  <c r="D352" i="4"/>
  <c r="F352" i="4" s="1"/>
  <c r="D351" i="4"/>
  <c r="D350" i="4" s="1"/>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E311" i="4"/>
  <c r="D306" i="1" s="1"/>
  <c r="D311" i="4"/>
  <c r="F311" i="4" s="1"/>
  <c r="F310" i="4"/>
  <c r="F309" i="4"/>
  <c r="F308" i="4"/>
  <c r="F307" i="4"/>
  <c r="F306" i="4"/>
  <c r="F305" i="4"/>
  <c r="F304" i="4"/>
  <c r="E304" i="4"/>
  <c r="D304" i="4"/>
  <c r="F303" i="4"/>
  <c r="F302" i="4"/>
  <c r="F301" i="4"/>
  <c r="E300" i="4"/>
  <c r="D300" i="4"/>
  <c r="F300" i="4" s="1"/>
  <c r="F299" i="4"/>
  <c r="D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D263" i="4"/>
  <c r="F263" i="4" s="1"/>
  <c r="F262" i="4"/>
  <c r="F261" i="4"/>
  <c r="F260" i="4"/>
  <c r="F259" i="4"/>
  <c r="E259" i="4"/>
  <c r="D259" i="4"/>
  <c r="F258" i="4"/>
  <c r="F257" i="4"/>
  <c r="F256" i="4"/>
  <c r="F255" i="4"/>
  <c r="F254" i="4"/>
  <c r="F253" i="4"/>
  <c r="E253" i="4"/>
  <c r="E252" i="4" s="1"/>
  <c r="D253" i="4"/>
  <c r="D252" i="4"/>
  <c r="F252" i="4" s="1"/>
  <c r="F251" i="4"/>
  <c r="F250" i="4"/>
  <c r="F249" i="4"/>
  <c r="F248" i="4"/>
  <c r="E247" i="4"/>
  <c r="D243" i="1" s="1"/>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0" i="4"/>
  <c r="F229" i="4"/>
  <c r="F228" i="4"/>
  <c r="E228" i="4"/>
  <c r="D228" i="4"/>
  <c r="F227" i="4"/>
  <c r="F226" i="4"/>
  <c r="F225" i="4"/>
  <c r="E225" i="4"/>
  <c r="D225" i="4"/>
  <c r="F223" i="4"/>
  <c r="F222" i="4"/>
  <c r="F221" i="4"/>
  <c r="F220" i="4"/>
  <c r="E219" i="4"/>
  <c r="D219" i="4"/>
  <c r="F219" i="4" s="1"/>
  <c r="F218" i="4"/>
  <c r="F217" i="4"/>
  <c r="E216" i="4"/>
  <c r="E215" i="4" s="1"/>
  <c r="D216" i="4"/>
  <c r="F216" i="4" s="1"/>
  <c r="D215" i="4"/>
  <c r="F215" i="4" s="1"/>
  <c r="F214" i="4"/>
  <c r="F213" i="4"/>
  <c r="F212" i="4"/>
  <c r="F211" i="4"/>
  <c r="F210" i="4"/>
  <c r="E210" i="4"/>
  <c r="D210" i="4"/>
  <c r="F209" i="4"/>
  <c r="F208" i="4"/>
  <c r="F207" i="4"/>
  <c r="F206" i="4"/>
  <c r="F205" i="4"/>
  <c r="F204" i="4"/>
  <c r="F203" i="4"/>
  <c r="E202" i="4"/>
  <c r="D202" i="4"/>
  <c r="F202" i="4" s="1"/>
  <c r="F201" i="4"/>
  <c r="F200" i="4"/>
  <c r="F199" i="4"/>
  <c r="F198" i="4"/>
  <c r="E197" i="4"/>
  <c r="D197" i="4"/>
  <c r="F197" i="4" s="1"/>
  <c r="D196" i="4"/>
  <c r="F195" i="4"/>
  <c r="F194" i="4"/>
  <c r="F193" i="4"/>
  <c r="F192" i="4"/>
  <c r="F191" i="4"/>
  <c r="F190" i="4"/>
  <c r="F189" i="4"/>
  <c r="E188" i="4"/>
  <c r="F188" i="4" s="1"/>
  <c r="D188" i="4"/>
  <c r="F187" i="4"/>
  <c r="F186" i="4"/>
  <c r="F185" i="4"/>
  <c r="F184" i="4"/>
  <c r="F183" i="4"/>
  <c r="F182" i="4"/>
  <c r="F181" i="4"/>
  <c r="F180" i="4"/>
  <c r="F179" i="4"/>
  <c r="F178" i="4"/>
  <c r="F177"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E152" i="4" s="1"/>
  <c r="D148" i="1" s="1"/>
  <c r="D153" i="4"/>
  <c r="D152" i="4"/>
  <c r="F150" i="4"/>
  <c r="F149" i="4"/>
  <c r="F148" i="4"/>
  <c r="F147" i="4"/>
  <c r="F146" i="4"/>
  <c r="F145" i="4"/>
  <c r="F144" i="4"/>
  <c r="F143" i="4"/>
  <c r="F142" i="4"/>
  <c r="F141" i="4"/>
  <c r="F140" i="4"/>
  <c r="E140" i="4"/>
  <c r="D140" i="4"/>
  <c r="D139" i="4" s="1"/>
  <c r="F139" i="4"/>
  <c r="E139" i="4"/>
  <c r="F138" i="4"/>
  <c r="F137" i="4"/>
  <c r="F136" i="4"/>
  <c r="F135" i="4"/>
  <c r="F134" i="4"/>
  <c r="E134" i="4"/>
  <c r="E133" i="4" s="1"/>
  <c r="D129" i="1" s="1"/>
  <c r="D134" i="4"/>
  <c r="D133" i="4"/>
  <c r="F132" i="4"/>
  <c r="F131" i="4"/>
  <c r="F130" i="4"/>
  <c r="F129" i="4"/>
  <c r="E128" i="4"/>
  <c r="D128" i="4"/>
  <c r="F128" i="4" s="1"/>
  <c r="F127" i="4"/>
  <c r="F126" i="4"/>
  <c r="E125" i="4"/>
  <c r="E124" i="4" s="1"/>
  <c r="D120" i="1" s="1"/>
  <c r="D125" i="4"/>
  <c r="F123" i="4"/>
  <c r="F122" i="4"/>
  <c r="F121" i="4"/>
  <c r="E120" i="4"/>
  <c r="D120" i="4"/>
  <c r="F120" i="4" s="1"/>
  <c r="F119" i="4"/>
  <c r="F118" i="4"/>
  <c r="F117" i="4"/>
  <c r="F116" i="4"/>
  <c r="F115" i="4"/>
  <c r="F114" i="4"/>
  <c r="F113" i="4"/>
  <c r="F112" i="4"/>
  <c r="E112" i="4"/>
  <c r="D112" i="4"/>
  <c r="F111" i="4"/>
  <c r="F110" i="4"/>
  <c r="F109" i="4"/>
  <c r="F108" i="4"/>
  <c r="F107" i="4"/>
  <c r="E107" i="4"/>
  <c r="E106" i="4" s="1"/>
  <c r="D102" i="1"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F74" i="4"/>
  <c r="E74" i="4"/>
  <c r="D74" i="4"/>
  <c r="F73" i="4"/>
  <c r="F72" i="4"/>
  <c r="F71" i="4"/>
  <c r="E71" i="4"/>
  <c r="D71" i="4"/>
  <c r="F70" i="4"/>
  <c r="F69" i="4"/>
  <c r="E68" i="4"/>
  <c r="D68" i="4"/>
  <c r="F68" i="4" s="1"/>
  <c r="F67" i="4"/>
  <c r="F66" i="4"/>
  <c r="E65" i="4"/>
  <c r="D65" i="4"/>
  <c r="F64" i="4"/>
  <c r="F63" i="4"/>
  <c r="F62" i="4"/>
  <c r="E62" i="4"/>
  <c r="D62" i="4"/>
  <c r="F61" i="4"/>
  <c r="F60" i="4"/>
  <c r="F59" i="4"/>
  <c r="E59" i="4"/>
  <c r="D59" i="4"/>
  <c r="F58" i="4"/>
  <c r="F57" i="4"/>
  <c r="F56" i="4"/>
  <c r="F55" i="4"/>
  <c r="F54" i="4"/>
  <c r="E54" i="4"/>
  <c r="D54" i="4"/>
  <c r="F53" i="4"/>
  <c r="F52" i="4"/>
  <c r="F51" i="4"/>
  <c r="E51" i="4"/>
  <c r="D51" i="4"/>
  <c r="E50" i="4"/>
  <c r="F49" i="4"/>
  <c r="F48" i="4"/>
  <c r="F47" i="4"/>
  <c r="F46" i="4"/>
  <c r="E45" i="4"/>
  <c r="E44" i="4" s="1"/>
  <c r="D45" i="4"/>
  <c r="F43" i="4"/>
  <c r="F42" i="4"/>
  <c r="F41" i="4"/>
  <c r="E40" i="4"/>
  <c r="D40" i="4"/>
  <c r="F40" i="4" s="1"/>
  <c r="F39" i="4"/>
  <c r="F38" i="4"/>
  <c r="F37" i="4"/>
  <c r="E37" i="4"/>
  <c r="D37" i="4"/>
  <c r="F36" i="4"/>
  <c r="F35" i="4"/>
  <c r="F34" i="4"/>
  <c r="F33" i="4"/>
  <c r="F32" i="4"/>
  <c r="F31" i="4"/>
  <c r="F30" i="4"/>
  <c r="E29" i="4"/>
  <c r="D25" i="1" s="1"/>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E7" i="4"/>
  <c r="I36" i="3"/>
  <c r="G36" i="3"/>
  <c r="B36" i="3"/>
  <c r="G35" i="3"/>
  <c r="B35" i="3"/>
  <c r="G34" i="3"/>
  <c r="B34" i="3"/>
  <c r="I33" i="3"/>
  <c r="G33" i="3"/>
  <c r="B33" i="3"/>
  <c r="I32" i="3"/>
  <c r="H32" i="3"/>
  <c r="G32" i="3"/>
  <c r="B32" i="3"/>
  <c r="I31" i="3"/>
  <c r="H31" i="3"/>
  <c r="G31" i="3"/>
  <c r="B31" i="3"/>
  <c r="I30"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G1578" i="1"/>
  <c r="C1578" i="1"/>
  <c r="H1578" i="1" s="1"/>
  <c r="G1577" i="1"/>
  <c r="C1577" i="1"/>
  <c r="H1577" i="1" s="1"/>
  <c r="H1576" i="1"/>
  <c r="C1576" i="1"/>
  <c r="G1576" i="1" s="1"/>
  <c r="H1575" i="1"/>
  <c r="G1575" i="1"/>
  <c r="C1575" i="1"/>
  <c r="G1574" i="1"/>
  <c r="C1574" i="1"/>
  <c r="H1574" i="1" s="1"/>
  <c r="G1573" i="1"/>
  <c r="C1573" i="1"/>
  <c r="H1573" i="1" s="1"/>
  <c r="H1572" i="1"/>
  <c r="C1572" i="1"/>
  <c r="G1572" i="1" s="1"/>
  <c r="H1571" i="1"/>
  <c r="G1571" i="1"/>
  <c r="C1571" i="1"/>
  <c r="C1569" i="1"/>
  <c r="H1568" i="1"/>
  <c r="C1568" i="1"/>
  <c r="G1568" i="1" s="1"/>
  <c r="H1567" i="1"/>
  <c r="G1567" i="1"/>
  <c r="C1567" i="1"/>
  <c r="C1566" i="1"/>
  <c r="H1566" i="1" s="1"/>
  <c r="G1565" i="1"/>
  <c r="H1564" i="1"/>
  <c r="C1564" i="1"/>
  <c r="G1564" i="1" s="1"/>
  <c r="H1563" i="1"/>
  <c r="G1563" i="1"/>
  <c r="C1563" i="1"/>
  <c r="H1562" i="1"/>
  <c r="G1562" i="1"/>
  <c r="C1562" i="1"/>
  <c r="G1561" i="1"/>
  <c r="C1561" i="1"/>
  <c r="H1561" i="1" s="1"/>
  <c r="H1560" i="1"/>
  <c r="C1560" i="1"/>
  <c r="G1560" i="1" s="1"/>
  <c r="H1559" i="1"/>
  <c r="G1559" i="1"/>
  <c r="C1559" i="1"/>
  <c r="C1558" i="1"/>
  <c r="H1558" i="1" s="1"/>
  <c r="G1557" i="1"/>
  <c r="C1557" i="1"/>
  <c r="H1557" i="1" s="1"/>
  <c r="C1556" i="1"/>
  <c r="G1556" i="1" s="1"/>
  <c r="H1555" i="1"/>
  <c r="G1555" i="1"/>
  <c r="C1555" i="1"/>
  <c r="H1554" i="1"/>
  <c r="G1554" i="1"/>
  <c r="C1554" i="1"/>
  <c r="C1553" i="1"/>
  <c r="H1553" i="1" s="1"/>
  <c r="H1552" i="1"/>
  <c r="C1552" i="1"/>
  <c r="G1552" i="1" s="1"/>
  <c r="H1551" i="1"/>
  <c r="G1551" i="1"/>
  <c r="C1551" i="1"/>
  <c r="C1550" i="1"/>
  <c r="G1549" i="1"/>
  <c r="C1549" i="1"/>
  <c r="H1549" i="1" s="1"/>
  <c r="C1548" i="1"/>
  <c r="H1547" i="1"/>
  <c r="G1547" i="1"/>
  <c r="C1547" i="1"/>
  <c r="H1546" i="1"/>
  <c r="G1546" i="1"/>
  <c r="C1546" i="1"/>
  <c r="C1545" i="1"/>
  <c r="H1544" i="1"/>
  <c r="C1544" i="1"/>
  <c r="G1544" i="1" s="1"/>
  <c r="H1543" i="1"/>
  <c r="G1543" i="1"/>
  <c r="C1543" i="1"/>
  <c r="C1542" i="1"/>
  <c r="H1542" i="1" s="1"/>
  <c r="G1541" i="1"/>
  <c r="C1541" i="1"/>
  <c r="H1541" i="1" s="1"/>
  <c r="C1540" i="1"/>
  <c r="G1540" i="1" s="1"/>
  <c r="H1539" i="1"/>
  <c r="G1539" i="1"/>
  <c r="C1539" i="1"/>
  <c r="H1538" i="1"/>
  <c r="G1538" i="1"/>
  <c r="C1538" i="1"/>
  <c r="C1537" i="1"/>
  <c r="H1537" i="1" s="1"/>
  <c r="H1536" i="1"/>
  <c r="C1536" i="1"/>
  <c r="G1536" i="1" s="1"/>
  <c r="H1535" i="1"/>
  <c r="G1535" i="1"/>
  <c r="C1535" i="1"/>
  <c r="G1534" i="1"/>
  <c r="C1534" i="1"/>
  <c r="H1534" i="1" s="1"/>
  <c r="G1533" i="1"/>
  <c r="C1533" i="1"/>
  <c r="H1533" i="1" s="1"/>
  <c r="H1532" i="1"/>
  <c r="C1532" i="1"/>
  <c r="G1532" i="1" s="1"/>
  <c r="H1531" i="1"/>
  <c r="G1531" i="1"/>
  <c r="C1531" i="1"/>
  <c r="C1529" i="1"/>
  <c r="H1529" i="1" s="1"/>
  <c r="H1528" i="1"/>
  <c r="C1528" i="1"/>
  <c r="G1528" i="1" s="1"/>
  <c r="H1527" i="1"/>
  <c r="G1527" i="1"/>
  <c r="C1527" i="1"/>
  <c r="C1526" i="1"/>
  <c r="H1523" i="1"/>
  <c r="G1523" i="1"/>
  <c r="C1523" i="1"/>
  <c r="H1522" i="1"/>
  <c r="G1522" i="1"/>
  <c r="C1522" i="1"/>
  <c r="C1521" i="1"/>
  <c r="H1521" i="1" s="1"/>
  <c r="H1520" i="1"/>
  <c r="C1520" i="1"/>
  <c r="G1520" i="1" s="1"/>
  <c r="C1516" i="1"/>
  <c r="H1515" i="1"/>
  <c r="G1515" i="1"/>
  <c r="C1515" i="1"/>
  <c r="H1514" i="1"/>
  <c r="G1514" i="1"/>
  <c r="C1514" i="1"/>
  <c r="C1513" i="1"/>
  <c r="H1512" i="1"/>
  <c r="C1512" i="1"/>
  <c r="G1512" i="1" s="1"/>
  <c r="H1511" i="1"/>
  <c r="G1511" i="1"/>
  <c r="C1511" i="1"/>
  <c r="C1510" i="1"/>
  <c r="G1509" i="1"/>
  <c r="C1509" i="1"/>
  <c r="H1509" i="1" s="1"/>
  <c r="C1508" i="1"/>
  <c r="H1507" i="1"/>
  <c r="G1507" i="1"/>
  <c r="C1507" i="1"/>
  <c r="H1506" i="1"/>
  <c r="G1506" i="1"/>
  <c r="C1506" i="1"/>
  <c r="C1505" i="1"/>
  <c r="H1504" i="1"/>
  <c r="C1504" i="1"/>
  <c r="G1504" i="1" s="1"/>
  <c r="H1503" i="1"/>
  <c r="G1503" i="1"/>
  <c r="C1503" i="1"/>
  <c r="C1502" i="1"/>
  <c r="G1501" i="1"/>
  <c r="C1501" i="1"/>
  <c r="H1501" i="1" s="1"/>
  <c r="C1500" i="1"/>
  <c r="H1499" i="1"/>
  <c r="G1499" i="1"/>
  <c r="G1498" i="1"/>
  <c r="C1498" i="1"/>
  <c r="H1498" i="1" s="1"/>
  <c r="C1497" i="1"/>
  <c r="H1497" i="1" s="1"/>
  <c r="C1496" i="1"/>
  <c r="G1496" i="1" s="1"/>
  <c r="H1495" i="1"/>
  <c r="G1495" i="1"/>
  <c r="C1495" i="1"/>
  <c r="H1494" i="1"/>
  <c r="C1494" i="1"/>
  <c r="G1494" i="1" s="1"/>
  <c r="C1493" i="1"/>
  <c r="H1493" i="1" s="1"/>
  <c r="C1492" i="1"/>
  <c r="G1492" i="1" s="1"/>
  <c r="H1491" i="1"/>
  <c r="G1491" i="1"/>
  <c r="C1491" i="1"/>
  <c r="G1490" i="1"/>
  <c r="C1490" i="1"/>
  <c r="H1490" i="1" s="1"/>
  <c r="C1489" i="1"/>
  <c r="H1489" i="1" s="1"/>
  <c r="C1488" i="1"/>
  <c r="G1488" i="1" s="1"/>
  <c r="H1487" i="1"/>
  <c r="G1487" i="1"/>
  <c r="C1487" i="1"/>
  <c r="C1486" i="1"/>
  <c r="G1486" i="1" s="1"/>
  <c r="C1485" i="1"/>
  <c r="H1485" i="1" s="1"/>
  <c r="C1484" i="1"/>
  <c r="G1484" i="1" s="1"/>
  <c r="G1482" i="1"/>
  <c r="C1482" i="1"/>
  <c r="H1482" i="1" s="1"/>
  <c r="C1480" i="1"/>
  <c r="G1479" i="1"/>
  <c r="D1479" i="1"/>
  <c r="C1479" i="1"/>
  <c r="H1478" i="1"/>
  <c r="G1478" i="1"/>
  <c r="I1478" i="1" s="1"/>
  <c r="D1478" i="1"/>
  <c r="C1478" i="1"/>
  <c r="J1478" i="1" s="1"/>
  <c r="J1477" i="1"/>
  <c r="D1477" i="1"/>
  <c r="C1477" i="1"/>
  <c r="D1476" i="1"/>
  <c r="C1476" i="1"/>
  <c r="D1475" i="1"/>
  <c r="C1475" i="1"/>
  <c r="G1474" i="1"/>
  <c r="D1474" i="1"/>
  <c r="C1474" i="1"/>
  <c r="H1473" i="1"/>
  <c r="G1473" i="1"/>
  <c r="I1473" i="1" s="1"/>
  <c r="D1473" i="1"/>
  <c r="C1473" i="1"/>
  <c r="J1473" i="1" s="1"/>
  <c r="J1472" i="1"/>
  <c r="D1472" i="1"/>
  <c r="C1472" i="1"/>
  <c r="D1471" i="1"/>
  <c r="C1471" i="1"/>
  <c r="D1470" i="1"/>
  <c r="C1470" i="1"/>
  <c r="D1469" i="1"/>
  <c r="D1468" i="1"/>
  <c r="G1468" i="1" s="1"/>
  <c r="C1468" i="1"/>
  <c r="H1467" i="1"/>
  <c r="G1467" i="1"/>
  <c r="I1467" i="1" s="1"/>
  <c r="D1467" i="1"/>
  <c r="C1467" i="1"/>
  <c r="J1467" i="1" s="1"/>
  <c r="D1466" i="1"/>
  <c r="C1466" i="1"/>
  <c r="D1465" i="1"/>
  <c r="C1465" i="1"/>
  <c r="G1464" i="1"/>
  <c r="D1464" i="1"/>
  <c r="C1464" i="1"/>
  <c r="H1463" i="1"/>
  <c r="G1463" i="1"/>
  <c r="I1463" i="1" s="1"/>
  <c r="D1463" i="1"/>
  <c r="C1463" i="1"/>
  <c r="J1463" i="1" s="1"/>
  <c r="J1462" i="1"/>
  <c r="D1462" i="1"/>
  <c r="C1462" i="1"/>
  <c r="G1461" i="1"/>
  <c r="D1461" i="1"/>
  <c r="C1461" i="1"/>
  <c r="H1461" i="1" s="1"/>
  <c r="H1460" i="1"/>
  <c r="D1460" i="1"/>
  <c r="C1460" i="1"/>
  <c r="D1459" i="1"/>
  <c r="C1459" i="1"/>
  <c r="H1458" i="1"/>
  <c r="G1458" i="1"/>
  <c r="I1458" i="1" s="1"/>
  <c r="D1458" i="1"/>
  <c r="C1458" i="1"/>
  <c r="J1458" i="1" s="1"/>
  <c r="G1457" i="1"/>
  <c r="I1457" i="1" s="1"/>
  <c r="D1457" i="1"/>
  <c r="C1457" i="1"/>
  <c r="H1457" i="1" s="1"/>
  <c r="D1456" i="1"/>
  <c r="C1456" i="1"/>
  <c r="D1455" i="1"/>
  <c r="C1455" i="1"/>
  <c r="D1454" i="1"/>
  <c r="C1454" i="1"/>
  <c r="G1453" i="1"/>
  <c r="D1453" i="1"/>
  <c r="C1453" i="1"/>
  <c r="H1453" i="1" s="1"/>
  <c r="D1452" i="1"/>
  <c r="C1452" i="1"/>
  <c r="D1451" i="1"/>
  <c r="C1451" i="1"/>
  <c r="H1450" i="1"/>
  <c r="G1450" i="1"/>
  <c r="I1450" i="1" s="1"/>
  <c r="D1450" i="1"/>
  <c r="C1450" i="1"/>
  <c r="J1450" i="1" s="1"/>
  <c r="I1449" i="1"/>
  <c r="G1449" i="1"/>
  <c r="D1449" i="1"/>
  <c r="C1449" i="1"/>
  <c r="H1449" i="1" s="1"/>
  <c r="D1448" i="1"/>
  <c r="C1448" i="1"/>
  <c r="J1447" i="1"/>
  <c r="D1447" i="1"/>
  <c r="C1447" i="1"/>
  <c r="H1446" i="1"/>
  <c r="G1446" i="1"/>
  <c r="I1446" i="1" s="1"/>
  <c r="D1446" i="1"/>
  <c r="C1446" i="1"/>
  <c r="J1446" i="1" s="1"/>
  <c r="D1445" i="1"/>
  <c r="J1445" i="1" s="1"/>
  <c r="C1445" i="1"/>
  <c r="J1444" i="1"/>
  <c r="H1444" i="1"/>
  <c r="G1444" i="1"/>
  <c r="I1444" i="1" s="1"/>
  <c r="D1444" i="1"/>
  <c r="C1444" i="1"/>
  <c r="J1443" i="1"/>
  <c r="D1443" i="1"/>
  <c r="C1443" i="1"/>
  <c r="D1442" i="1"/>
  <c r="C1442" i="1"/>
  <c r="D1441" i="1"/>
  <c r="H1441" i="1" s="1"/>
  <c r="C1441" i="1"/>
  <c r="J1440" i="1"/>
  <c r="H1440" i="1"/>
  <c r="G1440" i="1"/>
  <c r="I1440" i="1" s="1"/>
  <c r="D1440" i="1"/>
  <c r="C1440" i="1"/>
  <c r="J1439" i="1"/>
  <c r="D1439" i="1"/>
  <c r="C1439" i="1"/>
  <c r="H1438" i="1"/>
  <c r="D1438" i="1"/>
  <c r="C1438" i="1"/>
  <c r="G1438" i="1" s="1"/>
  <c r="D1437" i="1"/>
  <c r="H1437" i="1" s="1"/>
  <c r="C1437" i="1"/>
  <c r="D1436" i="1"/>
  <c r="H1434" i="1"/>
  <c r="D1434" i="1"/>
  <c r="C1434" i="1"/>
  <c r="G1434" i="1" s="1"/>
  <c r="D1433" i="1"/>
  <c r="H1433" i="1" s="1"/>
  <c r="C1433" i="1"/>
  <c r="D1432" i="1"/>
  <c r="C1432" i="1"/>
  <c r="D1431" i="1"/>
  <c r="C1431" i="1"/>
  <c r="H1430" i="1"/>
  <c r="D1430" i="1"/>
  <c r="C1430" i="1"/>
  <c r="G1430" i="1" s="1"/>
  <c r="H1429" i="1"/>
  <c r="D1429" i="1"/>
  <c r="C1429" i="1"/>
  <c r="D1428" i="1"/>
  <c r="C1428" i="1"/>
  <c r="D1427" i="1"/>
  <c r="C1427" i="1"/>
  <c r="H1426" i="1"/>
  <c r="D1426" i="1"/>
  <c r="C1426" i="1"/>
  <c r="G1426" i="1" s="1"/>
  <c r="D1425" i="1"/>
  <c r="H1425" i="1" s="1"/>
  <c r="C1425" i="1"/>
  <c r="D1424" i="1"/>
  <c r="C1424" i="1"/>
  <c r="D1423" i="1"/>
  <c r="C1423" i="1"/>
  <c r="H1422" i="1"/>
  <c r="D1422" i="1"/>
  <c r="C1422" i="1"/>
  <c r="G1422" i="1" s="1"/>
  <c r="H1421" i="1"/>
  <c r="D1421" i="1"/>
  <c r="C1421" i="1"/>
  <c r="D1420" i="1"/>
  <c r="C1420" i="1"/>
  <c r="D1419" i="1"/>
  <c r="C1419" i="1"/>
  <c r="H1418" i="1"/>
  <c r="D1418" i="1"/>
  <c r="C1418" i="1"/>
  <c r="G1418" i="1" s="1"/>
  <c r="D1417" i="1"/>
  <c r="H1417" i="1" s="1"/>
  <c r="C1417" i="1"/>
  <c r="D1416" i="1"/>
  <c r="C1416" i="1"/>
  <c r="D1415" i="1"/>
  <c r="C1415" i="1"/>
  <c r="H1414" i="1"/>
  <c r="D1414" i="1"/>
  <c r="C1414" i="1"/>
  <c r="G1414" i="1" s="1"/>
  <c r="H1413" i="1"/>
  <c r="D1413" i="1"/>
  <c r="C1413" i="1"/>
  <c r="D1412" i="1"/>
  <c r="C1412" i="1"/>
  <c r="D1411" i="1"/>
  <c r="C1411" i="1"/>
  <c r="H1410" i="1"/>
  <c r="D1410" i="1"/>
  <c r="C1410" i="1"/>
  <c r="G1410" i="1" s="1"/>
  <c r="D1409" i="1"/>
  <c r="H1409" i="1" s="1"/>
  <c r="C1409" i="1"/>
  <c r="D1408" i="1"/>
  <c r="C1408" i="1"/>
  <c r="D1407" i="1"/>
  <c r="C1407" i="1"/>
  <c r="H1406" i="1"/>
  <c r="D1406" i="1"/>
  <c r="C1406" i="1"/>
  <c r="G1406" i="1" s="1"/>
  <c r="H1405" i="1"/>
  <c r="D1405" i="1"/>
  <c r="C1405" i="1"/>
  <c r="D1404" i="1"/>
  <c r="C1404" i="1"/>
  <c r="D1403" i="1"/>
  <c r="C1403" i="1"/>
  <c r="H1402" i="1"/>
  <c r="D1402" i="1"/>
  <c r="C1402" i="1"/>
  <c r="G1402" i="1" s="1"/>
  <c r="D1401" i="1"/>
  <c r="H1401" i="1" s="1"/>
  <c r="C1401" i="1"/>
  <c r="D1400" i="1"/>
  <c r="C1400" i="1"/>
  <c r="D1399" i="1"/>
  <c r="C1399" i="1"/>
  <c r="H1398" i="1"/>
  <c r="D1398" i="1"/>
  <c r="C1398" i="1"/>
  <c r="G1398" i="1" s="1"/>
  <c r="H1397" i="1"/>
  <c r="D1397" i="1"/>
  <c r="C1397" i="1"/>
  <c r="D1396" i="1"/>
  <c r="C1396" i="1"/>
  <c r="D1395" i="1"/>
  <c r="C1395" i="1"/>
  <c r="H1394" i="1"/>
  <c r="D1394" i="1"/>
  <c r="C1394" i="1"/>
  <c r="G1394" i="1" s="1"/>
  <c r="D1393" i="1"/>
  <c r="H1393" i="1" s="1"/>
  <c r="C1393" i="1"/>
  <c r="D1392" i="1"/>
  <c r="C1392" i="1"/>
  <c r="D1391" i="1"/>
  <c r="C1391" i="1"/>
  <c r="H1390" i="1"/>
  <c r="D1390" i="1"/>
  <c r="C1390" i="1"/>
  <c r="G1390" i="1" s="1"/>
  <c r="H1389" i="1"/>
  <c r="D1389" i="1"/>
  <c r="C1389" i="1"/>
  <c r="D1388" i="1"/>
  <c r="C1388" i="1"/>
  <c r="D1387" i="1"/>
  <c r="C1387" i="1"/>
  <c r="H1386" i="1"/>
  <c r="D1386" i="1"/>
  <c r="C1386" i="1"/>
  <c r="G1386" i="1" s="1"/>
  <c r="D1385" i="1"/>
  <c r="H1385" i="1" s="1"/>
  <c r="C1385" i="1"/>
  <c r="D1384" i="1"/>
  <c r="C1384" i="1"/>
  <c r="D1383" i="1"/>
  <c r="C1383" i="1"/>
  <c r="H1382" i="1"/>
  <c r="D1382" i="1"/>
  <c r="C1382" i="1"/>
  <c r="G1382" i="1" s="1"/>
  <c r="H1381" i="1"/>
  <c r="D1381" i="1"/>
  <c r="C1381" i="1"/>
  <c r="D1380" i="1"/>
  <c r="C1380" i="1"/>
  <c r="D1379" i="1"/>
  <c r="C1379" i="1"/>
  <c r="H1378" i="1"/>
  <c r="D1378" i="1"/>
  <c r="C1378" i="1"/>
  <c r="G1378" i="1" s="1"/>
  <c r="D1377" i="1"/>
  <c r="H1377" i="1" s="1"/>
  <c r="C1377" i="1"/>
  <c r="D1376" i="1"/>
  <c r="C1376" i="1"/>
  <c r="D1375" i="1"/>
  <c r="C1375" i="1"/>
  <c r="D1374" i="1"/>
  <c r="C1374" i="1"/>
  <c r="G1374" i="1" s="1"/>
  <c r="H1373" i="1"/>
  <c r="D1373" i="1"/>
  <c r="C1373" i="1"/>
  <c r="D1372" i="1"/>
  <c r="H1372" i="1" s="1"/>
  <c r="C1372" i="1"/>
  <c r="D1371" i="1"/>
  <c r="C1371" i="1"/>
  <c r="H1370" i="1"/>
  <c r="D1370" i="1"/>
  <c r="C1370" i="1"/>
  <c r="G1370" i="1" s="1"/>
  <c r="D1369" i="1"/>
  <c r="H1369" i="1" s="1"/>
  <c r="C1369" i="1"/>
  <c r="D1368" i="1"/>
  <c r="C1368" i="1"/>
  <c r="G1368" i="1" s="1"/>
  <c r="D1367" i="1"/>
  <c r="C1367" i="1"/>
  <c r="H1366" i="1"/>
  <c r="D1366" i="1"/>
  <c r="C1366" i="1"/>
  <c r="G1366" i="1" s="1"/>
  <c r="D1365" i="1"/>
  <c r="H1365" i="1" s="1"/>
  <c r="C1365" i="1"/>
  <c r="D1364" i="1"/>
  <c r="C1364" i="1"/>
  <c r="G1364" i="1" s="1"/>
  <c r="D1363" i="1"/>
  <c r="C1363" i="1"/>
  <c r="D1362" i="1"/>
  <c r="C1362" i="1"/>
  <c r="G1362" i="1" s="1"/>
  <c r="D1361" i="1"/>
  <c r="H1361" i="1" s="1"/>
  <c r="C1361" i="1"/>
  <c r="H1360" i="1"/>
  <c r="D1360" i="1"/>
  <c r="C1360" i="1"/>
  <c r="G1360" i="1" s="1"/>
  <c r="D1359" i="1"/>
  <c r="C1359" i="1"/>
  <c r="D1358" i="1"/>
  <c r="C1358" i="1"/>
  <c r="G1358" i="1" s="1"/>
  <c r="H1357" i="1"/>
  <c r="D1357" i="1"/>
  <c r="C1357" i="1"/>
  <c r="D1356" i="1"/>
  <c r="H1356" i="1" s="1"/>
  <c r="C1356" i="1"/>
  <c r="D1355" i="1"/>
  <c r="C1355" i="1"/>
  <c r="H1354" i="1"/>
  <c r="D1354" i="1"/>
  <c r="C1354" i="1"/>
  <c r="G1354" i="1" s="1"/>
  <c r="D1353" i="1"/>
  <c r="H1353" i="1" s="1"/>
  <c r="C1353" i="1"/>
  <c r="D1352" i="1"/>
  <c r="C1352" i="1"/>
  <c r="G1352" i="1" s="1"/>
  <c r="D1351" i="1"/>
  <c r="C1351" i="1"/>
  <c r="H1350" i="1"/>
  <c r="D1350" i="1"/>
  <c r="C1350" i="1"/>
  <c r="G1350" i="1" s="1"/>
  <c r="D1349" i="1"/>
  <c r="H1349" i="1" s="1"/>
  <c r="C1349" i="1"/>
  <c r="D1348" i="1"/>
  <c r="C1348" i="1"/>
  <c r="G1348" i="1" s="1"/>
  <c r="D1347" i="1"/>
  <c r="C1347" i="1"/>
  <c r="D1346" i="1"/>
  <c r="C1346" i="1"/>
  <c r="G1346" i="1" s="1"/>
  <c r="D1345" i="1"/>
  <c r="H1345" i="1" s="1"/>
  <c r="C1345" i="1"/>
  <c r="H1344" i="1"/>
  <c r="D1344" i="1"/>
  <c r="C1344" i="1"/>
  <c r="G1344" i="1" s="1"/>
  <c r="D1343" i="1"/>
  <c r="C1343" i="1"/>
  <c r="D1342" i="1"/>
  <c r="C1342" i="1"/>
  <c r="G1342" i="1" s="1"/>
  <c r="H1341" i="1"/>
  <c r="D1341" i="1"/>
  <c r="C1341" i="1"/>
  <c r="D1340" i="1"/>
  <c r="H1340" i="1" s="1"/>
  <c r="C1340" i="1"/>
  <c r="D1339" i="1"/>
  <c r="C1339" i="1"/>
  <c r="H1338" i="1"/>
  <c r="D1338" i="1"/>
  <c r="C1338" i="1"/>
  <c r="G1338" i="1" s="1"/>
  <c r="D1337" i="1"/>
  <c r="H1337" i="1" s="1"/>
  <c r="C1337" i="1"/>
  <c r="D1336" i="1"/>
  <c r="C1336" i="1"/>
  <c r="G1336" i="1" s="1"/>
  <c r="D1335" i="1"/>
  <c r="C1335" i="1"/>
  <c r="H1334" i="1"/>
  <c r="D1334" i="1"/>
  <c r="C1334" i="1"/>
  <c r="G1334" i="1" s="1"/>
  <c r="D1333" i="1"/>
  <c r="H1333" i="1" s="1"/>
  <c r="C1333" i="1"/>
  <c r="D1332" i="1"/>
  <c r="C1332" i="1"/>
  <c r="G1332" i="1" s="1"/>
  <c r="D1331" i="1"/>
  <c r="C1331" i="1"/>
  <c r="D1330" i="1"/>
  <c r="C1330" i="1"/>
  <c r="G1330" i="1" s="1"/>
  <c r="D1329" i="1"/>
  <c r="D1328" i="1"/>
  <c r="H1328" i="1" s="1"/>
  <c r="C1328" i="1"/>
  <c r="D1327" i="1"/>
  <c r="C1327" i="1"/>
  <c r="H1326" i="1"/>
  <c r="D1326" i="1"/>
  <c r="C1326" i="1"/>
  <c r="G1326" i="1" s="1"/>
  <c r="D1325" i="1"/>
  <c r="H1325" i="1" s="1"/>
  <c r="C1325" i="1"/>
  <c r="D1324" i="1"/>
  <c r="C1324" i="1"/>
  <c r="G1324" i="1" s="1"/>
  <c r="D1323" i="1"/>
  <c r="C1323" i="1"/>
  <c r="H1322" i="1"/>
  <c r="D1322" i="1"/>
  <c r="C1322" i="1"/>
  <c r="G1322" i="1" s="1"/>
  <c r="D1321" i="1"/>
  <c r="H1321" i="1" s="1"/>
  <c r="C1321" i="1"/>
  <c r="D1320" i="1"/>
  <c r="C1320" i="1"/>
  <c r="G1320" i="1" s="1"/>
  <c r="D1319" i="1"/>
  <c r="C1319" i="1"/>
  <c r="D1318" i="1"/>
  <c r="C1318" i="1"/>
  <c r="G1318" i="1" s="1"/>
  <c r="D1317" i="1"/>
  <c r="H1317" i="1" s="1"/>
  <c r="C1317" i="1"/>
  <c r="H1316" i="1"/>
  <c r="D1316" i="1"/>
  <c r="C1316" i="1"/>
  <c r="G1316" i="1" s="1"/>
  <c r="D1315" i="1"/>
  <c r="C1315" i="1"/>
  <c r="D1314" i="1"/>
  <c r="C1314" i="1"/>
  <c r="G1314" i="1" s="1"/>
  <c r="H1313" i="1"/>
  <c r="D1313" i="1"/>
  <c r="C1313" i="1"/>
  <c r="G1313" i="1" s="1"/>
  <c r="D1312" i="1"/>
  <c r="H1312" i="1" s="1"/>
  <c r="C1312" i="1"/>
  <c r="D1311" i="1"/>
  <c r="C1311" i="1"/>
  <c r="G1311" i="1" s="1"/>
  <c r="D1310" i="1"/>
  <c r="C1310" i="1"/>
  <c r="G1310" i="1" s="1"/>
  <c r="H1309" i="1"/>
  <c r="D1309" i="1"/>
  <c r="C1309" i="1"/>
  <c r="G1309" i="1" s="1"/>
  <c r="D1308" i="1"/>
  <c r="H1308" i="1" s="1"/>
  <c r="C1308" i="1"/>
  <c r="D1307" i="1"/>
  <c r="C1307" i="1"/>
  <c r="G1307" i="1" s="1"/>
  <c r="D1306" i="1"/>
  <c r="C1306" i="1"/>
  <c r="G1306" i="1" s="1"/>
  <c r="H1305" i="1"/>
  <c r="D1305" i="1"/>
  <c r="C1305" i="1"/>
  <c r="G1305" i="1" s="1"/>
  <c r="D1304" i="1"/>
  <c r="D1303" i="1"/>
  <c r="C1303" i="1"/>
  <c r="G1303" i="1" s="1"/>
  <c r="D1302" i="1"/>
  <c r="C1302" i="1"/>
  <c r="G1302" i="1" s="1"/>
  <c r="H1301" i="1"/>
  <c r="D1301" i="1"/>
  <c r="C1301" i="1"/>
  <c r="G1301" i="1" s="1"/>
  <c r="D1300" i="1"/>
  <c r="H1300" i="1" s="1"/>
  <c r="C1300" i="1"/>
  <c r="D1299" i="1"/>
  <c r="D1298" i="1"/>
  <c r="C1298" i="1"/>
  <c r="G1298" i="1" s="1"/>
  <c r="H1297" i="1"/>
  <c r="D1297" i="1"/>
  <c r="C1297" i="1"/>
  <c r="G1297" i="1" s="1"/>
  <c r="D1296" i="1"/>
  <c r="H1296" i="1" s="1"/>
  <c r="C1296" i="1"/>
  <c r="D1295" i="1"/>
  <c r="C1295" i="1"/>
  <c r="G1295" i="1" s="1"/>
  <c r="D1294" i="1"/>
  <c r="C1294" i="1"/>
  <c r="G1294" i="1" s="1"/>
  <c r="H1293" i="1"/>
  <c r="D1293" i="1"/>
  <c r="C1293" i="1"/>
  <c r="G1293" i="1" s="1"/>
  <c r="D1292" i="1"/>
  <c r="H1292" i="1" s="1"/>
  <c r="C1292" i="1"/>
  <c r="D1291" i="1"/>
  <c r="C1291" i="1"/>
  <c r="G1291" i="1" s="1"/>
  <c r="D1290" i="1"/>
  <c r="C1290" i="1"/>
  <c r="G1290" i="1" s="1"/>
  <c r="H1289" i="1"/>
  <c r="D1289" i="1"/>
  <c r="C1289" i="1"/>
  <c r="G1289" i="1" s="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D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D715" i="1"/>
  <c r="H715" i="1" s="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H647" i="1"/>
  <c r="D647" i="1"/>
  <c r="G647" i="1" s="1"/>
  <c r="C647" i="1"/>
  <c r="H646" i="1"/>
  <c r="G646" i="1"/>
  <c r="D646" i="1"/>
  <c r="C646" i="1"/>
  <c r="C645" i="1"/>
  <c r="D644" i="1"/>
  <c r="H644" i="1" s="1"/>
  <c r="C644" i="1"/>
  <c r="H643" i="1"/>
  <c r="G643" i="1"/>
  <c r="D643" i="1"/>
  <c r="C643" i="1"/>
  <c r="D642" i="1"/>
  <c r="H642" i="1" s="1"/>
  <c r="C642" i="1"/>
  <c r="H641" i="1"/>
  <c r="G641" i="1"/>
  <c r="D641" i="1"/>
  <c r="C641" i="1"/>
  <c r="C638"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D568" i="1"/>
  <c r="H567" i="1"/>
  <c r="G567" i="1"/>
  <c r="D567" i="1"/>
  <c r="C567" i="1"/>
  <c r="H566" i="1"/>
  <c r="G566" i="1"/>
  <c r="D566" i="1"/>
  <c r="C566"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4" i="1"/>
  <c r="H423" i="1"/>
  <c r="G423" i="1"/>
  <c r="D423" i="1"/>
  <c r="C423" i="1"/>
  <c r="H422" i="1"/>
  <c r="G422" i="1"/>
  <c r="D422" i="1"/>
  <c r="C422" i="1"/>
  <c r="D421" i="1"/>
  <c r="H420" i="1"/>
  <c r="G420" i="1"/>
  <c r="D420" i="1"/>
  <c r="C420" i="1"/>
  <c r="H419" i="1"/>
  <c r="G419" i="1"/>
  <c r="D419" i="1"/>
  <c r="C419" i="1"/>
  <c r="H418" i="1"/>
  <c r="G418" i="1"/>
  <c r="D418" i="1"/>
  <c r="C418" i="1"/>
  <c r="H417" i="1"/>
  <c r="G417" i="1"/>
  <c r="D417" i="1"/>
  <c r="C417" i="1"/>
  <c r="H416" i="1"/>
  <c r="G416" i="1"/>
  <c r="D416" i="1"/>
  <c r="C416" i="1"/>
  <c r="H413" i="1"/>
  <c r="G413" i="1"/>
  <c r="D413" i="1"/>
  <c r="C413" i="1"/>
  <c r="H412" i="1"/>
  <c r="G412" i="1"/>
  <c r="D412" i="1"/>
  <c r="C412"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D371" i="1"/>
  <c r="G371" i="1" s="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C364" i="1"/>
  <c r="H363" i="1"/>
  <c r="G363" i="1"/>
  <c r="D363" i="1"/>
  <c r="C363" i="1"/>
  <c r="H362" i="1"/>
  <c r="G362" i="1"/>
  <c r="D362" i="1"/>
  <c r="C362" i="1"/>
  <c r="H361" i="1"/>
  <c r="G361" i="1"/>
  <c r="D361" i="1"/>
  <c r="C361" i="1"/>
  <c r="H360" i="1"/>
  <c r="G360" i="1"/>
  <c r="D360" i="1"/>
  <c r="C360" i="1"/>
  <c r="C359"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C346" i="1"/>
  <c r="C345"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C294" i="1"/>
  <c r="H292" i="1"/>
  <c r="G292" i="1"/>
  <c r="D292" i="1"/>
  <c r="C292" i="1"/>
  <c r="H291" i="1"/>
  <c r="G291" i="1"/>
  <c r="D291" i="1"/>
  <c r="C291" i="1"/>
  <c r="H290" i="1"/>
  <c r="G290" i="1"/>
  <c r="D290" i="1"/>
  <c r="C290" i="1"/>
  <c r="H289" i="1"/>
  <c r="G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D185" i="1"/>
  <c r="H185" i="1" s="1"/>
  <c r="C185" i="1"/>
  <c r="C184" i="1"/>
  <c r="H183" i="1"/>
  <c r="G183" i="1"/>
  <c r="D183" i="1"/>
  <c r="C183" i="1"/>
  <c r="H182" i="1"/>
  <c r="G182" i="1"/>
  <c r="D182" i="1"/>
  <c r="C182" i="1"/>
  <c r="H181" i="1"/>
  <c r="G181" i="1"/>
  <c r="D181" i="1"/>
  <c r="C181" i="1"/>
  <c r="H180" i="1"/>
  <c r="D180" i="1"/>
  <c r="G180" i="1" s="1"/>
  <c r="C180" i="1"/>
  <c r="H179" i="1"/>
  <c r="G179" i="1"/>
  <c r="D179" i="1"/>
  <c r="C179" i="1"/>
  <c r="H178" i="1"/>
  <c r="G178" i="1"/>
  <c r="D178" i="1"/>
  <c r="C178" i="1"/>
  <c r="H177" i="1"/>
  <c r="D177" i="1"/>
  <c r="G177" i="1" s="1"/>
  <c r="C177" i="1"/>
  <c r="H176" i="1"/>
  <c r="G176" i="1"/>
  <c r="D176" i="1"/>
  <c r="C176" i="1"/>
  <c r="H175" i="1"/>
  <c r="G175" i="1"/>
  <c r="D175" i="1"/>
  <c r="C175" i="1"/>
  <c r="H174" i="1"/>
  <c r="D174" i="1"/>
  <c r="G174" i="1" s="1"/>
  <c r="C174" i="1"/>
  <c r="D173" i="1"/>
  <c r="G173" i="1" s="1"/>
  <c r="C173" i="1"/>
  <c r="H172" i="1"/>
  <c r="G172" i="1"/>
  <c r="D172" i="1"/>
  <c r="C172" i="1"/>
  <c r="H171" i="1"/>
  <c r="G171" i="1"/>
  <c r="D171" i="1"/>
  <c r="C171" i="1"/>
  <c r="H170" i="1"/>
  <c r="D170" i="1"/>
  <c r="G170" i="1" s="1"/>
  <c r="C170" i="1"/>
  <c r="H169" i="1"/>
  <c r="D169" i="1"/>
  <c r="G169" i="1" s="1"/>
  <c r="C169" i="1"/>
  <c r="H168" i="1"/>
  <c r="D168" i="1"/>
  <c r="G168" i="1" s="1"/>
  <c r="C168" i="1"/>
  <c r="H167" i="1"/>
  <c r="G167" i="1"/>
  <c r="D167" i="1"/>
  <c r="C167" i="1"/>
  <c r="H166" i="1"/>
  <c r="D166" i="1"/>
  <c r="G166" i="1" s="1"/>
  <c r="C166" i="1"/>
  <c r="D165" i="1"/>
  <c r="H165" i="1" s="1"/>
  <c r="C165" i="1"/>
  <c r="H164" i="1"/>
  <c r="G164" i="1"/>
  <c r="D164" i="1"/>
  <c r="C164" i="1"/>
  <c r="H163" i="1"/>
  <c r="G163" i="1"/>
  <c r="D163" i="1"/>
  <c r="C163" i="1"/>
  <c r="H162" i="1"/>
  <c r="D162" i="1"/>
  <c r="G162" i="1" s="1"/>
  <c r="C162" i="1"/>
  <c r="H161" i="1"/>
  <c r="G161" i="1"/>
  <c r="D161" i="1"/>
  <c r="C161" i="1"/>
  <c r="D160" i="1"/>
  <c r="H158" i="1"/>
  <c r="G158" i="1"/>
  <c r="D158" i="1"/>
  <c r="C158" i="1"/>
  <c r="D157" i="1"/>
  <c r="H157" i="1" s="1"/>
  <c r="C157" i="1"/>
  <c r="H156" i="1"/>
  <c r="G156" i="1"/>
  <c r="D156" i="1"/>
  <c r="C156" i="1"/>
  <c r="D155" i="1"/>
  <c r="H155" i="1" s="1"/>
  <c r="C155" i="1"/>
  <c r="D154" i="1"/>
  <c r="H154" i="1" s="1"/>
  <c r="C154" i="1"/>
  <c r="H153" i="1"/>
  <c r="G153" i="1"/>
  <c r="D153" i="1"/>
  <c r="C153" i="1"/>
  <c r="H152" i="1"/>
  <c r="G152" i="1"/>
  <c r="D152" i="1"/>
  <c r="C152" i="1"/>
  <c r="H151" i="1"/>
  <c r="G151" i="1"/>
  <c r="D151" i="1"/>
  <c r="C151" i="1"/>
  <c r="D150" i="1"/>
  <c r="H150" i="1" s="1"/>
  <c r="C150"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8" i="1"/>
  <c r="G128" i="1"/>
  <c r="D128" i="1"/>
  <c r="C128" i="1"/>
  <c r="H127" i="1"/>
  <c r="G127" i="1"/>
  <c r="D127" i="1"/>
  <c r="C127" i="1"/>
  <c r="H126" i="1"/>
  <c r="G126" i="1"/>
  <c r="D126" i="1"/>
  <c r="C126" i="1"/>
  <c r="H125" i="1"/>
  <c r="G125" i="1"/>
  <c r="D125" i="1"/>
  <c r="C125" i="1"/>
  <c r="H124" i="1"/>
  <c r="G124" i="1"/>
  <c r="D124" i="1"/>
  <c r="C124" i="1"/>
  <c r="D123" i="1"/>
  <c r="G123" i="1" s="1"/>
  <c r="C123" i="1"/>
  <c r="H122" i="1"/>
  <c r="G122" i="1"/>
  <c r="D122" i="1"/>
  <c r="C122" i="1"/>
  <c r="D121" i="1"/>
  <c r="G121" i="1" s="1"/>
  <c r="C121" i="1"/>
  <c r="H119" i="1"/>
  <c r="G119" i="1"/>
  <c r="D119" i="1"/>
  <c r="C119" i="1"/>
  <c r="H118" i="1"/>
  <c r="G118" i="1"/>
  <c r="D118" i="1"/>
  <c r="C118" i="1"/>
  <c r="H117" i="1"/>
  <c r="G117" i="1"/>
  <c r="D117" i="1"/>
  <c r="C117" i="1"/>
  <c r="D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C25" i="1"/>
  <c r="H24" i="1"/>
  <c r="G24" i="1"/>
  <c r="D24" i="1"/>
  <c r="C24" i="1"/>
  <c r="H23" i="1"/>
  <c r="G23" i="1"/>
  <c r="D23" i="1"/>
  <c r="C23" i="1"/>
  <c r="H22" i="1"/>
  <c r="G22" i="1"/>
  <c r="D22" i="1"/>
  <c r="C22" i="1"/>
  <c r="H21" i="1"/>
  <c r="G21" i="1"/>
  <c r="D21" i="1"/>
  <c r="C21" i="1"/>
  <c r="H20" i="1"/>
  <c r="G20" i="1"/>
  <c r="D20" i="1"/>
  <c r="C20" i="1"/>
  <c r="D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E26" i="9" l="1"/>
  <c r="B26" i="9" s="1"/>
  <c r="F214" i="9"/>
  <c r="B214" i="9" s="1"/>
  <c r="E284" i="9"/>
  <c r="B284" i="9" s="1"/>
  <c r="E32" i="9"/>
  <c r="B32" i="9" s="1"/>
  <c r="F216" i="9"/>
  <c r="B216" i="9" s="1"/>
  <c r="H1486" i="1"/>
  <c r="C1483" i="1"/>
  <c r="G715" i="1"/>
  <c r="E43" i="9"/>
  <c r="B43" i="9" s="1"/>
  <c r="G649" i="1"/>
  <c r="E22" i="9"/>
  <c r="B22" i="9" s="1"/>
  <c r="E273" i="9"/>
  <c r="B273" i="9" s="1"/>
  <c r="G644" i="1"/>
  <c r="G642" i="1"/>
  <c r="G645" i="1"/>
  <c r="F652" i="4"/>
  <c r="D364" i="1"/>
  <c r="F418" i="4"/>
  <c r="G637" i="1"/>
  <c r="H637" i="1"/>
  <c r="G288" i="1"/>
  <c r="F416" i="4"/>
  <c r="D411" i="1"/>
  <c r="D184" i="1"/>
  <c r="G184" i="1" s="1"/>
  <c r="H184" i="1"/>
  <c r="G185" i="1"/>
  <c r="E45" i="9"/>
  <c r="B45" i="9" s="1"/>
  <c r="H173" i="1"/>
  <c r="G165" i="1"/>
  <c r="F169" i="4"/>
  <c r="E163" i="4"/>
  <c r="D159" i="1" s="1"/>
  <c r="G155" i="1"/>
  <c r="G157" i="1"/>
  <c r="G154" i="1"/>
  <c r="G150" i="1"/>
  <c r="F133" i="4"/>
  <c r="H121" i="1"/>
  <c r="H123" i="1"/>
  <c r="H148" i="1"/>
  <c r="G148" i="1"/>
  <c r="H243" i="1"/>
  <c r="G243" i="1"/>
  <c r="H1469" i="1"/>
  <c r="G1469" i="1"/>
  <c r="H306" i="1"/>
  <c r="G306" i="1"/>
  <c r="G359" i="1"/>
  <c r="H359" i="1"/>
  <c r="G25" i="1"/>
  <c r="H25" i="1"/>
  <c r="G1315" i="1"/>
  <c r="H1315" i="1"/>
  <c r="G1343" i="1"/>
  <c r="H1343" i="1"/>
  <c r="G1359" i="1"/>
  <c r="H1359" i="1"/>
  <c r="G1375" i="1"/>
  <c r="H1375" i="1"/>
  <c r="G1380" i="1"/>
  <c r="H1380" i="1"/>
  <c r="G1383" i="1"/>
  <c r="H1383" i="1"/>
  <c r="G1388" i="1"/>
  <c r="H1388" i="1"/>
  <c r="G1391" i="1"/>
  <c r="H1391" i="1"/>
  <c r="G1396" i="1"/>
  <c r="H1396" i="1"/>
  <c r="G1399" i="1"/>
  <c r="H1399" i="1"/>
  <c r="G1404" i="1"/>
  <c r="H1404" i="1"/>
  <c r="G1407" i="1"/>
  <c r="H1407" i="1"/>
  <c r="G1412" i="1"/>
  <c r="H1412" i="1"/>
  <c r="G1415" i="1"/>
  <c r="H1415" i="1"/>
  <c r="G1420" i="1"/>
  <c r="H1420" i="1"/>
  <c r="G1423" i="1"/>
  <c r="H1423" i="1"/>
  <c r="G1428" i="1"/>
  <c r="H1428" i="1"/>
  <c r="G1431" i="1"/>
  <c r="H1431" i="1"/>
  <c r="H1442" i="1"/>
  <c r="G1442" i="1"/>
  <c r="I1442" i="1" s="1"/>
  <c r="J1452" i="1"/>
  <c r="G1452" i="1"/>
  <c r="J1456" i="1"/>
  <c r="G1456" i="1"/>
  <c r="H1459" i="1"/>
  <c r="G1459" i="1"/>
  <c r="I1459" i="1" s="1"/>
  <c r="H1466" i="1"/>
  <c r="G1466" i="1"/>
  <c r="H1505" i="1"/>
  <c r="G1505" i="1"/>
  <c r="H1513" i="1"/>
  <c r="G1513" i="1"/>
  <c r="H1526" i="1"/>
  <c r="G1526" i="1"/>
  <c r="H1550" i="1"/>
  <c r="G1550" i="1"/>
  <c r="D163" i="4"/>
  <c r="F164" i="4"/>
  <c r="F238" i="5"/>
  <c r="D237" i="5"/>
  <c r="H1530" i="1"/>
  <c r="G1530" i="1"/>
  <c r="G162" i="9"/>
  <c r="E162" i="9" s="1"/>
  <c r="B162" i="9" s="1"/>
  <c r="F17" i="4"/>
  <c r="F65" i="4"/>
  <c r="D50" i="4"/>
  <c r="E224" i="4"/>
  <c r="D220" i="1" s="1"/>
  <c r="F231" i="4"/>
  <c r="D224" i="4"/>
  <c r="F463" i="4"/>
  <c r="D459" i="4"/>
  <c r="D69" i="5"/>
  <c r="F70" i="5"/>
  <c r="F10" i="6"/>
  <c r="D5" i="6"/>
  <c r="G297" i="9"/>
  <c r="E297" i="9" s="1"/>
  <c r="H29" i="3"/>
  <c r="D42" i="8"/>
  <c r="C1481" i="1"/>
  <c r="G1339" i="1"/>
  <c r="H1339" i="1"/>
  <c r="G1371" i="1"/>
  <c r="H1371" i="1"/>
  <c r="H1445" i="1"/>
  <c r="H1451" i="1"/>
  <c r="G1451" i="1"/>
  <c r="H1455" i="1"/>
  <c r="G1455" i="1"/>
  <c r="J1465" i="1"/>
  <c r="H1465" i="1"/>
  <c r="G1465" i="1"/>
  <c r="I1465" i="1" s="1"/>
  <c r="H1470" i="1"/>
  <c r="G1470" i="1"/>
  <c r="G1480" i="1"/>
  <c r="C19" i="1"/>
  <c r="C116" i="1"/>
  <c r="C259" i="1"/>
  <c r="C421" i="1"/>
  <c r="C424" i="1"/>
  <c r="C568" i="1"/>
  <c r="C1215" i="1"/>
  <c r="H1291" i="1"/>
  <c r="H1295" i="1"/>
  <c r="H1303" i="1"/>
  <c r="H1307" i="1"/>
  <c r="H1311" i="1"/>
  <c r="H1318" i="1"/>
  <c r="G1323" i="1"/>
  <c r="H1323" i="1"/>
  <c r="H1324" i="1"/>
  <c r="H1330" i="1"/>
  <c r="G1335" i="1"/>
  <c r="H1335" i="1"/>
  <c r="H1336" i="1"/>
  <c r="H1346" i="1"/>
  <c r="G1351" i="1"/>
  <c r="H1351" i="1"/>
  <c r="H1352" i="1"/>
  <c r="H1362" i="1"/>
  <c r="G1367" i="1"/>
  <c r="H1367" i="1"/>
  <c r="H1368" i="1"/>
  <c r="G1376" i="1"/>
  <c r="H1376" i="1"/>
  <c r="G1379" i="1"/>
  <c r="H1379" i="1"/>
  <c r="G1384" i="1"/>
  <c r="H1384" i="1"/>
  <c r="G1387" i="1"/>
  <c r="H1387" i="1"/>
  <c r="G1392" i="1"/>
  <c r="H1392" i="1"/>
  <c r="G1395" i="1"/>
  <c r="H1395" i="1"/>
  <c r="G1400" i="1"/>
  <c r="H1400" i="1"/>
  <c r="G1403" i="1"/>
  <c r="H1403" i="1"/>
  <c r="G1408" i="1"/>
  <c r="H1408" i="1"/>
  <c r="G1411" i="1"/>
  <c r="H1411" i="1"/>
  <c r="G1416" i="1"/>
  <c r="H1416" i="1"/>
  <c r="G1419" i="1"/>
  <c r="H1419" i="1"/>
  <c r="G1424" i="1"/>
  <c r="H1424" i="1"/>
  <c r="G1427" i="1"/>
  <c r="H1427" i="1"/>
  <c r="G1432" i="1"/>
  <c r="H1432" i="1"/>
  <c r="G1443" i="1"/>
  <c r="H1443" i="1"/>
  <c r="H1447" i="1"/>
  <c r="G1447" i="1"/>
  <c r="I1447" i="1" s="1"/>
  <c r="H1452" i="1"/>
  <c r="H1456" i="1"/>
  <c r="J1459" i="1"/>
  <c r="H1462" i="1"/>
  <c r="G1462" i="1"/>
  <c r="H1472" i="1"/>
  <c r="G1472" i="1"/>
  <c r="H1477" i="1"/>
  <c r="G1477" i="1"/>
  <c r="H1480" i="1"/>
  <c r="G1485" i="1"/>
  <c r="G1493" i="1"/>
  <c r="H1502" i="1"/>
  <c r="G1502" i="1"/>
  <c r="H1510" i="1"/>
  <c r="G1510" i="1"/>
  <c r="H1545" i="1"/>
  <c r="G1545" i="1"/>
  <c r="H1569" i="1"/>
  <c r="G1569" i="1"/>
  <c r="D106" i="4"/>
  <c r="E363" i="4"/>
  <c r="D358" i="1" s="1"/>
  <c r="D625" i="4"/>
  <c r="F626" i="4"/>
  <c r="F119" i="5"/>
  <c r="D118" i="5"/>
  <c r="H287" i="9"/>
  <c r="E146" i="5"/>
  <c r="D1124" i="1" s="1"/>
  <c r="H289" i="9"/>
  <c r="E176" i="5"/>
  <c r="H27" i="3"/>
  <c r="F114" i="6"/>
  <c r="G1327" i="1"/>
  <c r="H1327" i="1"/>
  <c r="G1355" i="1"/>
  <c r="H1355" i="1"/>
  <c r="J1442" i="1"/>
  <c r="J1448" i="1"/>
  <c r="G1448" i="1"/>
  <c r="H1475" i="1"/>
  <c r="G1475" i="1"/>
  <c r="H1488" i="1"/>
  <c r="H1496" i="1"/>
  <c r="G1548" i="1"/>
  <c r="H1548" i="1"/>
  <c r="C129" i="1"/>
  <c r="C160" i="1"/>
  <c r="D3" i="1"/>
  <c r="D103" i="1"/>
  <c r="D149" i="1"/>
  <c r="D522" i="1"/>
  <c r="D523" i="1"/>
  <c r="D524" i="1"/>
  <c r="D565" i="1"/>
  <c r="D1167" i="1"/>
  <c r="H1290" i="1"/>
  <c r="G1292" i="1"/>
  <c r="H1294" i="1"/>
  <c r="G1296" i="1"/>
  <c r="H1298" i="1"/>
  <c r="G1300" i="1"/>
  <c r="H1302" i="1"/>
  <c r="C1304" i="1"/>
  <c r="H1306" i="1"/>
  <c r="G1308" i="1"/>
  <c r="H1310" i="1"/>
  <c r="G1312" i="1"/>
  <c r="H1314" i="1"/>
  <c r="G1319" i="1"/>
  <c r="H1319" i="1"/>
  <c r="H1320" i="1"/>
  <c r="G1328" i="1"/>
  <c r="G1331" i="1"/>
  <c r="H1331" i="1"/>
  <c r="H1332" i="1"/>
  <c r="G1340" i="1"/>
  <c r="H1342" i="1"/>
  <c r="G1347" i="1"/>
  <c r="H1347" i="1"/>
  <c r="H1348" i="1"/>
  <c r="G1356" i="1"/>
  <c r="H1358" i="1"/>
  <c r="G1363" i="1"/>
  <c r="H1363" i="1"/>
  <c r="H1364" i="1"/>
  <c r="G1372" i="1"/>
  <c r="H1374" i="1"/>
  <c r="C1436" i="1"/>
  <c r="G1439" i="1"/>
  <c r="I1439" i="1" s="1"/>
  <c r="H1439" i="1"/>
  <c r="H1448" i="1"/>
  <c r="J1451" i="1"/>
  <c r="H1454" i="1"/>
  <c r="G1454" i="1"/>
  <c r="J1455" i="1"/>
  <c r="J1460" i="1"/>
  <c r="G1460" i="1"/>
  <c r="I1460" i="1" s="1"/>
  <c r="J1466" i="1"/>
  <c r="J1471" i="1"/>
  <c r="H1471" i="1"/>
  <c r="G1471" i="1"/>
  <c r="I1471" i="1" s="1"/>
  <c r="J1476" i="1"/>
  <c r="H1476" i="1"/>
  <c r="G1476" i="1"/>
  <c r="G1500" i="1"/>
  <c r="H1500" i="1"/>
  <c r="G1508" i="1"/>
  <c r="H1508" i="1"/>
  <c r="G1516" i="1"/>
  <c r="H1516" i="1"/>
  <c r="G1529" i="1"/>
  <c r="G1553" i="1"/>
  <c r="H1556" i="1"/>
  <c r="G1558" i="1"/>
  <c r="H1570" i="1"/>
  <c r="F45" i="4"/>
  <c r="D44" i="4"/>
  <c r="F507" i="4"/>
  <c r="D484" i="4"/>
  <c r="D529" i="4"/>
  <c r="I20" i="3"/>
  <c r="H286" i="9"/>
  <c r="E87" i="5"/>
  <c r="D1065" i="1" s="1"/>
  <c r="J1449" i="1"/>
  <c r="J1457" i="1"/>
  <c r="F125" i="4"/>
  <c r="D124" i="4"/>
  <c r="H20" i="9"/>
  <c r="D151" i="4"/>
  <c r="F152" i="4"/>
  <c r="F643" i="4"/>
  <c r="E421" i="4"/>
  <c r="F478" i="4"/>
  <c r="F530" i="4"/>
  <c r="D593" i="4"/>
  <c r="E644" i="4"/>
  <c r="D638" i="1" s="1"/>
  <c r="F180" i="5"/>
  <c r="D177" i="5"/>
  <c r="F191" i="5"/>
  <c r="D190" i="5"/>
  <c r="F122" i="6"/>
  <c r="G1317" i="1"/>
  <c r="G1321" i="1"/>
  <c r="G1325" i="1"/>
  <c r="G1333" i="1"/>
  <c r="G1337" i="1"/>
  <c r="G1341" i="1"/>
  <c r="G1345" i="1"/>
  <c r="G1349" i="1"/>
  <c r="G1353" i="1"/>
  <c r="G1357" i="1"/>
  <c r="G1361" i="1"/>
  <c r="G1365" i="1"/>
  <c r="G1369" i="1"/>
  <c r="G1373" i="1"/>
  <c r="G1377" i="1"/>
  <c r="G1381" i="1"/>
  <c r="G1385" i="1"/>
  <c r="G1389" i="1"/>
  <c r="G1393" i="1"/>
  <c r="G1397" i="1"/>
  <c r="G1401" i="1"/>
  <c r="G1405" i="1"/>
  <c r="G1409" i="1"/>
  <c r="G1413" i="1"/>
  <c r="G1417" i="1"/>
  <c r="G1421" i="1"/>
  <c r="G1425" i="1"/>
  <c r="G1429" i="1"/>
  <c r="G1433" i="1"/>
  <c r="G1437" i="1"/>
  <c r="G1441" i="1"/>
  <c r="I1441" i="1" s="1"/>
  <c r="J1441" i="1"/>
  <c r="G1445" i="1"/>
  <c r="H1464" i="1"/>
  <c r="I1464" i="1" s="1"/>
  <c r="J1464" i="1"/>
  <c r="H1468" i="1"/>
  <c r="I1468" i="1" s="1"/>
  <c r="J1468" i="1"/>
  <c r="H1474" i="1"/>
  <c r="I1474" i="1" s="1"/>
  <c r="J1474" i="1"/>
  <c r="H1479" i="1"/>
  <c r="I1479" i="1" s="1"/>
  <c r="J1479" i="1"/>
  <c r="H1484" i="1"/>
  <c r="G1489" i="1"/>
  <c r="H1492" i="1"/>
  <c r="G1497" i="1"/>
  <c r="G1521" i="1"/>
  <c r="G1537" i="1"/>
  <c r="H1540" i="1"/>
  <c r="G1542" i="1"/>
  <c r="G1566" i="1"/>
  <c r="F83" i="4"/>
  <c r="E82" i="4"/>
  <c r="D78" i="1" s="1"/>
  <c r="F153" i="4"/>
  <c r="E196" i="4"/>
  <c r="E263" i="4"/>
  <c r="D259" i="1" s="1"/>
  <c r="E299" i="4"/>
  <c r="D344" i="4"/>
  <c r="D298" i="4" s="1"/>
  <c r="F345" i="4"/>
  <c r="D421" i="4"/>
  <c r="F422" i="4"/>
  <c r="D515" i="4"/>
  <c r="F516" i="4"/>
  <c r="D567" i="4"/>
  <c r="F581" i="4"/>
  <c r="D580" i="4"/>
  <c r="E47" i="9"/>
  <c r="B47" i="9" s="1"/>
  <c r="E68" i="5"/>
  <c r="G286" i="9"/>
  <c r="E286" i="9" s="1"/>
  <c r="B286" i="9" s="1"/>
  <c r="F88" i="5"/>
  <c r="D87" i="5"/>
  <c r="D206" i="5"/>
  <c r="F207" i="5"/>
  <c r="D35" i="6"/>
  <c r="F36" i="6"/>
  <c r="E141" i="6"/>
  <c r="D49" i="8"/>
  <c r="C1524" i="1" s="1"/>
  <c r="C1525" i="1"/>
  <c r="G20" i="9"/>
  <c r="E23" i="9"/>
  <c r="B23" i="9" s="1"/>
  <c r="E27" i="9"/>
  <c r="B27" i="9" s="1"/>
  <c r="E31" i="9"/>
  <c r="B31" i="9" s="1"/>
  <c r="E35" i="9"/>
  <c r="B35" i="9" s="1"/>
  <c r="E39" i="9"/>
  <c r="B39" i="9" s="1"/>
  <c r="G160" i="9"/>
  <c r="E160" i="9" s="1"/>
  <c r="B160" i="9" s="1"/>
  <c r="D7" i="4"/>
  <c r="F159" i="4"/>
  <c r="E351" i="4"/>
  <c r="F351" i="4" s="1"/>
  <c r="G142" i="9"/>
  <c r="E142" i="9" s="1"/>
  <c r="B142" i="9" s="1"/>
  <c r="F603" i="4"/>
  <c r="E238" i="5"/>
  <c r="C1519" i="1"/>
  <c r="B65" i="9"/>
  <c r="B73" i="9"/>
  <c r="B81" i="9"/>
  <c r="B89" i="9"/>
  <c r="B97" i="9"/>
  <c r="B105" i="9"/>
  <c r="B113" i="9"/>
  <c r="B121" i="9"/>
  <c r="B129" i="9"/>
  <c r="B137" i="9"/>
  <c r="D7" i="5"/>
  <c r="G189" i="9"/>
  <c r="E189" i="9" s="1"/>
  <c r="B189" i="9" s="1"/>
  <c r="B41" i="9"/>
  <c r="B49" i="9"/>
  <c r="B57" i="9"/>
  <c r="B153" i="9"/>
  <c r="B157" i="9"/>
  <c r="G161" i="9"/>
  <c r="E161" i="9" s="1"/>
  <c r="B161" i="9" s="1"/>
  <c r="G165" i="9"/>
  <c r="G177" i="9"/>
  <c r="E177" i="9" s="1"/>
  <c r="B177" i="9" s="1"/>
  <c r="G181" i="9"/>
  <c r="E181" i="9" s="1"/>
  <c r="B181" i="9" s="1"/>
  <c r="G185" i="9"/>
  <c r="E185" i="9" s="1"/>
  <c r="B185" i="9" s="1"/>
  <c r="E287" i="9"/>
  <c r="B287" i="9" s="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M212" i="9"/>
  <c r="G191" i="9"/>
  <c r="E191" i="9" s="1"/>
  <c r="G187" i="9"/>
  <c r="E187" i="9" s="1"/>
  <c r="B187" i="9" s="1"/>
  <c r="G183" i="9"/>
  <c r="E183" i="9" s="1"/>
  <c r="B183" i="9" s="1"/>
  <c r="G179" i="9"/>
  <c r="E179" i="9" s="1"/>
  <c r="B179"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I10" i="9"/>
  <c r="B154" i="9"/>
  <c r="B158" i="9"/>
  <c r="G163" i="9"/>
  <c r="E163" i="9" s="1"/>
  <c r="B163" i="9" s="1"/>
  <c r="H164" i="9"/>
  <c r="E164" i="9" s="1"/>
  <c r="B164" i="9" s="1"/>
  <c r="G178" i="9"/>
  <c r="E178" i="9" s="1"/>
  <c r="B178" i="9" s="1"/>
  <c r="G182" i="9"/>
  <c r="E182" i="9" s="1"/>
  <c r="B182" i="9" s="1"/>
  <c r="G186" i="9"/>
  <c r="E186" i="9" s="1"/>
  <c r="B186" i="9" s="1"/>
  <c r="G190" i="9"/>
  <c r="E190" i="9" s="1"/>
  <c r="B190" i="9" s="1"/>
  <c r="B215" i="9"/>
  <c r="F217" i="9"/>
  <c r="B217" i="9" s="1"/>
  <c r="F222" i="9"/>
  <c r="B222" i="9" s="1"/>
  <c r="B228" i="9"/>
  <c r="B231" i="9"/>
  <c r="F233" i="9"/>
  <c r="B233" i="9" s="1"/>
  <c r="F238" i="9"/>
  <c r="B238" i="9" s="1"/>
  <c r="B244" i="9"/>
  <c r="B247" i="9"/>
  <c r="F249" i="9"/>
  <c r="B249" i="9" s="1"/>
  <c r="B263" i="9"/>
  <c r="F213" i="9"/>
  <c r="B213" i="9" s="1"/>
  <c r="F221" i="9"/>
  <c r="B221" i="9" s="1"/>
  <c r="F229" i="9"/>
  <c r="B229" i="9" s="1"/>
  <c r="F237" i="9"/>
  <c r="B237" i="9" s="1"/>
  <c r="F245" i="9"/>
  <c r="B245" i="9" s="1"/>
  <c r="F253" i="9"/>
  <c r="B253" i="9" s="1"/>
  <c r="F261" i="9"/>
  <c r="B261" i="9" s="1"/>
  <c r="E279" i="9"/>
  <c r="B279" i="9" s="1"/>
  <c r="B219" i="9"/>
  <c r="B227" i="9"/>
  <c r="B235" i="9"/>
  <c r="B243" i="9"/>
  <c r="B251" i="9"/>
  <c r="B259" i="9"/>
  <c r="B267" i="9"/>
  <c r="F257" i="9"/>
  <c r="B257" i="9" s="1"/>
  <c r="F265" i="9"/>
  <c r="B265" i="9" s="1"/>
  <c r="H1483" i="1" l="1"/>
  <c r="G1483" i="1"/>
  <c r="E20" i="9"/>
  <c r="B191" i="9"/>
  <c r="G364" i="1"/>
  <c r="H364" i="1"/>
  <c r="G411" i="1"/>
  <c r="H411" i="1"/>
  <c r="D407" i="4"/>
  <c r="F298" i="4"/>
  <c r="C293" i="1"/>
  <c r="D408" i="4"/>
  <c r="F212" i="9"/>
  <c r="B212" i="9" s="1"/>
  <c r="D6" i="4"/>
  <c r="C3" i="1"/>
  <c r="F7" i="4"/>
  <c r="H1525" i="1"/>
  <c r="G1525" i="1"/>
  <c r="F35" i="6"/>
  <c r="C1329" i="1"/>
  <c r="H25" i="3"/>
  <c r="D192" i="1"/>
  <c r="E151" i="4"/>
  <c r="F151" i="4" s="1"/>
  <c r="G289" i="9"/>
  <c r="E289" i="9" s="1"/>
  <c r="B289" i="9" s="1"/>
  <c r="F177" i="5"/>
  <c r="D176" i="5"/>
  <c r="C1154" i="1"/>
  <c r="F529" i="4"/>
  <c r="D528" i="4"/>
  <c r="C523" i="1"/>
  <c r="H565" i="1"/>
  <c r="G565" i="1"/>
  <c r="H149" i="1"/>
  <c r="G149" i="1"/>
  <c r="G129" i="1"/>
  <c r="H129" i="1"/>
  <c r="I22" i="3"/>
  <c r="D1153" i="1"/>
  <c r="F118" i="5"/>
  <c r="C1096" i="1"/>
  <c r="H358" i="1"/>
  <c r="G358" i="1"/>
  <c r="I1472" i="1"/>
  <c r="H424" i="1"/>
  <c r="G424" i="1"/>
  <c r="H19" i="1"/>
  <c r="G19" i="1"/>
  <c r="I1455" i="1"/>
  <c r="H1519" i="1"/>
  <c r="G1519" i="1"/>
  <c r="G1524" i="1"/>
  <c r="H1524" i="1"/>
  <c r="F580" i="4"/>
  <c r="C574" i="1"/>
  <c r="F515" i="4"/>
  <c r="C509" i="1"/>
  <c r="F344" i="4"/>
  <c r="C339" i="1"/>
  <c r="D289" i="4"/>
  <c r="C147" i="1"/>
  <c r="H17" i="3"/>
  <c r="F484" i="4"/>
  <c r="C478" i="1"/>
  <c r="F44" i="4"/>
  <c r="C40" i="1"/>
  <c r="H524" i="1"/>
  <c r="G524" i="1"/>
  <c r="H103" i="1"/>
  <c r="G103" i="1"/>
  <c r="H421" i="1"/>
  <c r="G421" i="1"/>
  <c r="F363" i="4"/>
  <c r="I1452" i="1"/>
  <c r="F196" i="4"/>
  <c r="F7" i="5"/>
  <c r="C985" i="1"/>
  <c r="H20" i="3"/>
  <c r="D43" i="8"/>
  <c r="E350" i="4"/>
  <c r="D346" i="1"/>
  <c r="I28" i="3"/>
  <c r="D1435" i="1"/>
  <c r="G292" i="9"/>
  <c r="E292" i="9" s="1"/>
  <c r="B292" i="9" s="1"/>
  <c r="F206" i="5"/>
  <c r="C1183" i="1"/>
  <c r="I21" i="3"/>
  <c r="D1046" i="1"/>
  <c r="E298" i="4"/>
  <c r="D294" i="1"/>
  <c r="G78" i="1"/>
  <c r="H78" i="1"/>
  <c r="G291" i="9"/>
  <c r="E291" i="9" s="1"/>
  <c r="B291" i="9" s="1"/>
  <c r="F190" i="5"/>
  <c r="C1167" i="1"/>
  <c r="H638" i="1"/>
  <c r="G638" i="1"/>
  <c r="E420" i="4"/>
  <c r="D415" i="1"/>
  <c r="I1476" i="1"/>
  <c r="G1436" i="1"/>
  <c r="H1436" i="1"/>
  <c r="H1124" i="1"/>
  <c r="G1124" i="1"/>
  <c r="F106" i="4"/>
  <c r="C102" i="1"/>
  <c r="I1477" i="1"/>
  <c r="I1462" i="1"/>
  <c r="I1443" i="1"/>
  <c r="H259" i="1"/>
  <c r="G259" i="1"/>
  <c r="I1451" i="1"/>
  <c r="H1481" i="1"/>
  <c r="G1481" i="1"/>
  <c r="B297" i="9"/>
  <c r="E296" i="9"/>
  <c r="I10" i="3" s="1"/>
  <c r="F69" i="5"/>
  <c r="D68" i="5"/>
  <c r="C1047" i="1"/>
  <c r="F50" i="4"/>
  <c r="C46" i="1"/>
  <c r="F237" i="5"/>
  <c r="H23" i="3"/>
  <c r="C1214" i="1"/>
  <c r="F163" i="4"/>
  <c r="C159" i="1"/>
  <c r="I1466" i="1"/>
  <c r="F82" i="4"/>
  <c r="E165" i="9"/>
  <c r="B165" i="9" s="1"/>
  <c r="E237" i="5"/>
  <c r="E175" i="5" s="1"/>
  <c r="D1152" i="1" s="1"/>
  <c r="D1215" i="1"/>
  <c r="H1215" i="1" s="1"/>
  <c r="E19" i="9"/>
  <c r="B20" i="9"/>
  <c r="F87" i="5"/>
  <c r="C1065" i="1"/>
  <c r="F567" i="4"/>
  <c r="C561" i="1"/>
  <c r="D420" i="4"/>
  <c r="F421" i="4"/>
  <c r="C415" i="1"/>
  <c r="F593" i="4"/>
  <c r="C587" i="1"/>
  <c r="C120" i="1"/>
  <c r="F124" i="4"/>
  <c r="E6" i="5"/>
  <c r="G1304" i="1"/>
  <c r="H1304" i="1"/>
  <c r="H160" i="1"/>
  <c r="G160" i="1"/>
  <c r="I1448" i="1"/>
  <c r="F625" i="4"/>
  <c r="C619" i="1"/>
  <c r="H568" i="1"/>
  <c r="G568" i="1"/>
  <c r="H116" i="1"/>
  <c r="G116" i="1"/>
  <c r="K1432" i="9"/>
  <c r="G295" i="9"/>
  <c r="E295" i="9" s="1"/>
  <c r="B295" i="9" s="1"/>
  <c r="I34" i="3"/>
  <c r="C1517" i="1"/>
  <c r="G299" i="9"/>
  <c r="E299" i="9" s="1"/>
  <c r="D141" i="6"/>
  <c r="F5" i="6"/>
  <c r="H24" i="3"/>
  <c r="C1299" i="1"/>
  <c r="F459" i="4"/>
  <c r="C453" i="1"/>
  <c r="F224" i="4"/>
  <c r="C220" i="1"/>
  <c r="E6" i="4"/>
  <c r="I1456" i="1"/>
  <c r="E298" i="9" l="1"/>
  <c r="B299" i="9"/>
  <c r="H276" i="9"/>
  <c r="D984" i="1"/>
  <c r="G561" i="1"/>
  <c r="H561" i="1"/>
  <c r="G46" i="1"/>
  <c r="H46" i="1"/>
  <c r="G1215" i="1"/>
  <c r="H1167" i="1"/>
  <c r="G1167" i="1"/>
  <c r="I35" i="3"/>
  <c r="C1518" i="1"/>
  <c r="H478" i="1"/>
  <c r="G478" i="1"/>
  <c r="H509" i="1"/>
  <c r="G509" i="1"/>
  <c r="H1096" i="1"/>
  <c r="G1096" i="1"/>
  <c r="F528" i="4"/>
  <c r="C522" i="1"/>
  <c r="D636" i="4"/>
  <c r="C403" i="1"/>
  <c r="H220" i="1"/>
  <c r="G220" i="1"/>
  <c r="H1517" i="1"/>
  <c r="G1517" i="1"/>
  <c r="H11" i="3"/>
  <c r="H619" i="1"/>
  <c r="G619" i="1"/>
  <c r="H102" i="1"/>
  <c r="G102" i="1"/>
  <c r="E635" i="4"/>
  <c r="D629" i="1" s="1"/>
  <c r="D414" i="1"/>
  <c r="E636" i="4"/>
  <c r="D630" i="1" s="1"/>
  <c r="H294" i="1"/>
  <c r="G294" i="1"/>
  <c r="H1183" i="1"/>
  <c r="G1183" i="1"/>
  <c r="D291" i="4"/>
  <c r="D413" i="4"/>
  <c r="C285" i="1"/>
  <c r="G1329" i="1"/>
  <c r="H1329" i="1"/>
  <c r="G1299" i="1"/>
  <c r="H1299" i="1"/>
  <c r="G415" i="1"/>
  <c r="H415" i="1"/>
  <c r="H453" i="1"/>
  <c r="G453" i="1"/>
  <c r="H120" i="1"/>
  <c r="G120" i="1"/>
  <c r="H1065" i="1"/>
  <c r="G1065" i="1"/>
  <c r="H1047" i="1"/>
  <c r="G1047" i="1"/>
  <c r="E407" i="4"/>
  <c r="D402" i="1" s="1"/>
  <c r="D293" i="1"/>
  <c r="G293" i="1" s="1"/>
  <c r="H346" i="1"/>
  <c r="G346" i="1"/>
  <c r="H985" i="1"/>
  <c r="G985" i="1"/>
  <c r="H40" i="1"/>
  <c r="G40" i="1"/>
  <c r="H339" i="1"/>
  <c r="G339" i="1"/>
  <c r="H574" i="1"/>
  <c r="G574" i="1"/>
  <c r="H1154" i="1"/>
  <c r="G1154" i="1"/>
  <c r="I17" i="3"/>
  <c r="E289" i="4"/>
  <c r="F289" i="4" s="1"/>
  <c r="D147" i="1"/>
  <c r="G147" i="1" s="1"/>
  <c r="H3" i="1"/>
  <c r="G3" i="1"/>
  <c r="I16" i="3"/>
  <c r="E412" i="4"/>
  <c r="D2" i="1"/>
  <c r="F141" i="6"/>
  <c r="H28" i="3"/>
  <c r="C1435" i="1"/>
  <c r="H587" i="1"/>
  <c r="G587" i="1"/>
  <c r="D635" i="4"/>
  <c r="C414" i="1"/>
  <c r="F420" i="4"/>
  <c r="I23" i="3"/>
  <c r="D1214" i="1"/>
  <c r="H1214" i="1" s="1"/>
  <c r="H159" i="1"/>
  <c r="G159" i="1"/>
  <c r="F68" i="5"/>
  <c r="H21" i="3"/>
  <c r="C1046" i="1"/>
  <c r="E408" i="4"/>
  <c r="D403" i="1" s="1"/>
  <c r="D345" i="1"/>
  <c r="F350" i="4"/>
  <c r="D6" i="5"/>
  <c r="H523" i="1"/>
  <c r="G523" i="1"/>
  <c r="F176" i="5"/>
  <c r="H22" i="3"/>
  <c r="D175" i="5"/>
  <c r="C1153" i="1"/>
  <c r="H192" i="1"/>
  <c r="G192" i="1"/>
  <c r="D412" i="4"/>
  <c r="F6" i="4"/>
  <c r="D290" i="4"/>
  <c r="C2" i="1"/>
  <c r="H16" i="3"/>
  <c r="G294" i="9"/>
  <c r="E294" i="9" s="1"/>
  <c r="F407" i="4"/>
  <c r="C402" i="1"/>
  <c r="E290" i="4" l="1"/>
  <c r="D286" i="1" s="1"/>
  <c r="F175" i="5"/>
  <c r="C1152" i="1"/>
  <c r="F290" i="4"/>
  <c r="C286" i="1"/>
  <c r="G282" i="9"/>
  <c r="E282" i="9" s="1"/>
  <c r="B282" i="9" s="1"/>
  <c r="G276" i="9"/>
  <c r="E276" i="9" s="1"/>
  <c r="F6" i="5"/>
  <c r="C984" i="1"/>
  <c r="H1046" i="1"/>
  <c r="G1046" i="1"/>
  <c r="H414" i="1"/>
  <c r="G414" i="1"/>
  <c r="G1435" i="1"/>
  <c r="H1435" i="1"/>
  <c r="H293" i="1"/>
  <c r="F636" i="4"/>
  <c r="C630" i="1"/>
  <c r="H147" i="1"/>
  <c r="F635" i="4"/>
  <c r="C629" i="1"/>
  <c r="E639" i="4"/>
  <c r="D407" i="1"/>
  <c r="D640" i="4"/>
  <c r="C408" i="1"/>
  <c r="D415" i="4"/>
  <c r="G1214" i="1"/>
  <c r="N3" i="9"/>
  <c r="G522" i="1"/>
  <c r="H522" i="1"/>
  <c r="H1153" i="1"/>
  <c r="G1153" i="1"/>
  <c r="G345" i="1"/>
  <c r="H345" i="1"/>
  <c r="H9" i="3"/>
  <c r="H403" i="1"/>
  <c r="G403" i="1"/>
  <c r="E293" i="9"/>
  <c r="I11" i="3" s="1"/>
  <c r="B294" i="9"/>
  <c r="D414" i="4"/>
  <c r="D639" i="4"/>
  <c r="F412" i="4"/>
  <c r="C407" i="1"/>
  <c r="G402" i="1"/>
  <c r="H402" i="1"/>
  <c r="H2" i="1"/>
  <c r="G2" i="1"/>
  <c r="E413" i="4"/>
  <c r="D285" i="1"/>
  <c r="G285" i="1" s="1"/>
  <c r="E291" i="4"/>
  <c r="C287" i="1"/>
  <c r="F291" i="4"/>
  <c r="F408" i="4"/>
  <c r="G1518" i="1"/>
  <c r="H1518" i="1"/>
  <c r="D287" i="1" l="1"/>
  <c r="H287" i="1" s="1"/>
  <c r="E640" i="4"/>
  <c r="E641" i="4" s="1"/>
  <c r="E415" i="4"/>
  <c r="D410" i="1" s="1"/>
  <c r="D408" i="1"/>
  <c r="H408" i="1" s="1"/>
  <c r="D641" i="4"/>
  <c r="F639" i="4"/>
  <c r="C633" i="1"/>
  <c r="G287" i="1"/>
  <c r="C409" i="1"/>
  <c r="E414" i="4"/>
  <c r="D409" i="1" s="1"/>
  <c r="H285" i="1"/>
  <c r="H8" i="3"/>
  <c r="H984" i="1"/>
  <c r="G984" i="1"/>
  <c r="H286" i="1"/>
  <c r="G286" i="1"/>
  <c r="K3" i="9"/>
  <c r="I9" i="3"/>
  <c r="D642" i="4"/>
  <c r="C634" i="1"/>
  <c r="D633" i="1"/>
  <c r="H630" i="1"/>
  <c r="G630" i="1"/>
  <c r="F413" i="4"/>
  <c r="H629" i="1"/>
  <c r="G629" i="1"/>
  <c r="E275" i="9"/>
  <c r="B276" i="9"/>
  <c r="H1152" i="1"/>
  <c r="G1152" i="1"/>
  <c r="G407" i="1"/>
  <c r="H407" i="1"/>
  <c r="F415" i="4"/>
  <c r="C410" i="1"/>
  <c r="F640" i="4" l="1"/>
  <c r="G408" i="1"/>
  <c r="M3" i="9"/>
  <c r="I8" i="3"/>
  <c r="G409" i="1"/>
  <c r="H409" i="1"/>
  <c r="H633" i="1"/>
  <c r="G633" i="1"/>
  <c r="H410" i="1"/>
  <c r="G410" i="1"/>
  <c r="F642" i="4"/>
  <c r="D646" i="4"/>
  <c r="C636" i="1"/>
  <c r="D635" i="1"/>
  <c r="F414" i="4"/>
  <c r="E642" i="4"/>
  <c r="E645" i="4" s="1"/>
  <c r="D634" i="1"/>
  <c r="H634" i="1" s="1"/>
  <c r="D645" i="4"/>
  <c r="C635" i="1"/>
  <c r="F641" i="4"/>
  <c r="G634" i="1" l="1"/>
  <c r="G635" i="1"/>
  <c r="H635" i="1"/>
  <c r="H18" i="3"/>
  <c r="F645" i="4"/>
  <c r="C639" i="1"/>
  <c r="F646" i="4"/>
  <c r="C640" i="1"/>
  <c r="H19" i="3"/>
  <c r="I18" i="3"/>
  <c r="D639" i="1"/>
  <c r="E646" i="4"/>
  <c r="D636" i="1"/>
  <c r="H7" i="3" l="1"/>
  <c r="I19" i="3"/>
  <c r="D640" i="1"/>
  <c r="G640" i="1" s="1"/>
  <c r="G274" i="9"/>
  <c r="E274" i="9" s="1"/>
  <c r="B274" i="9" s="1"/>
  <c r="H640" i="1"/>
  <c r="G636" i="1"/>
  <c r="H636" i="1"/>
  <c r="H639" i="1"/>
  <c r="G639" i="1"/>
  <c r="J3" i="9" l="1"/>
  <c r="I7" i="3"/>
  <c r="M271" i="9" l="1"/>
  <c r="L271" i="9"/>
  <c r="G18" i="9"/>
  <c r="H18" i="9"/>
  <c r="I7" i="9"/>
  <c r="K9" i="9"/>
  <c r="I11" i="9"/>
  <c r="K13" i="9"/>
  <c r="G17" i="9"/>
  <c r="G16" i="9"/>
  <c r="G15" i="9"/>
  <c r="I5" i="9"/>
  <c r="J6" i="9"/>
  <c r="J7" i="9"/>
  <c r="I12" i="9"/>
  <c r="I6" i="9"/>
  <c r="K12" i="9"/>
  <c r="L16" i="9"/>
  <c r="M15" i="9"/>
  <c r="I13" i="9"/>
  <c r="M16" i="9"/>
  <c r="I9" i="9"/>
  <c r="I8" i="9"/>
  <c r="K8" i="9"/>
  <c r="J13" i="9"/>
  <c r="H15" i="9"/>
  <c r="J17" i="9"/>
  <c r="K11" i="9"/>
  <c r="J12" i="9"/>
  <c r="L15" i="9"/>
  <c r="K10" i="9"/>
  <c r="J9" i="9"/>
  <c r="K7" i="9"/>
  <c r="K5" i="9"/>
  <c r="I17" i="9"/>
  <c r="H16" i="9"/>
  <c r="J8" i="9"/>
  <c r="J10" i="9"/>
  <c r="H17" i="9"/>
  <c r="K6" i="9"/>
  <c r="J11" i="9"/>
  <c r="J5" i="9"/>
  <c r="F16" i="9" l="1"/>
  <c r="F271" i="9"/>
  <c r="B271" i="9" s="1"/>
  <c r="E13" i="9"/>
  <c r="B13" i="9" s="1"/>
  <c r="E5" i="9"/>
  <c r="B5" i="9" s="1"/>
  <c r="E10" i="9"/>
  <c r="B10" i="9" s="1"/>
  <c r="F15" i="9"/>
  <c r="E8" i="9"/>
  <c r="B8" i="9" s="1"/>
  <c r="E12" i="9"/>
  <c r="B12" i="9" s="1"/>
  <c r="E15" i="9"/>
  <c r="E11" i="9"/>
  <c r="B11" i="9" s="1"/>
  <c r="E18" i="9"/>
  <c r="B18" i="9" s="1"/>
  <c r="E6" i="9"/>
  <c r="B6" i="9" s="1"/>
  <c r="E9" i="9"/>
  <c r="B9" i="9" s="1"/>
  <c r="E16" i="9"/>
  <c r="E17" i="9"/>
  <c r="B17" i="9" s="1"/>
  <c r="E7" i="9"/>
  <c r="B7" i="9" s="1"/>
  <c r="B16" i="9" l="1"/>
  <c r="F14" i="9"/>
  <c r="F19" i="9"/>
  <c r="F3" i="9" s="1"/>
  <c r="E4" i="9"/>
  <c r="B15" i="9"/>
  <c r="E14" i="9"/>
  <c r="E3" i="9" l="1"/>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<sst xmlns="http://schemas.openxmlformats.org/spreadsheetml/2006/main" count="4338" uniqueCount="3400">
  <si>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</si>
  <si>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</si>
  <si>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</si>
  <si>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</si>
  <si>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</si>
  <si>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</si>
  <si>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</si>
  <si>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</si>
  <si>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</si>
  <si>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</si>
  <si>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</si>
  <si>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</si>
  <si>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</si>
  <si>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</si>
  <si>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</si>
  <si>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</si>
  <si>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</si>
  <si>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</si>
  <si>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</si>
  <si>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</si>
  <si>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</si>
  <si>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</si>
  <si>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</si>
  <si>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</si>
  <si>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</si>
  <si>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</si>
  <si>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</si>
  <si>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</si>
  <si>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</si>
  <si>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</si>
  <si>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</si>
  <si>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JAVNA USTANOVA ZA UPRAVLJANJE SPORTSKIM OBJEKTIMA SPORTSKI OBJEKTI TROGIR</t>
  </si>
  <si>
    <t>BILANCA</t>
  </si>
  <si>
    <t>RAS funkcijski</t>
  </si>
  <si>
    <t>Razina:</t>
  </si>
  <si>
    <t>21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</si>
  <si>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</si>
  <si>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</si>
  <si>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</si>
  <si>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</si>
  <si>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</si>
  <si>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</si>
  <si>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</si>
  <si>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</si>
  <si>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</si>
  <si>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</si>
  <si>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</si>
  <si>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</si>
  <si>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</si>
  <si>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50602 - JAVNA USTANOVA ZA UPRAVLJANJE SPORTSKIM OBJEKTIMA SPORTSKI OBJEKTI TROGIR</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</si>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</sst>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96567</v>
      </c>
      <c r="D2" s="6">
        <f>'PR-RAS'!E6</f>
        <v>108341.08</v>
      </c>
      <c r="E2" s="6">
        <v>0</v>
      </c>
      <c r="F2" s="6">
        <v>0</v>
      </c>
      <c r="G2" s="7">
        <f t="shared" ref="G2:G264" si="0">(B2/1000)*(C2*1+D2*2)</f>
        <v>313.24916000000002</v>
      </c>
      <c r="H2" s="7">
        <f t="shared" ref="H2:H264" si="1">ABS(C2-ROUND(C2,0))+ABS(D2-ROUND(D2,0))</f>
        <v>8.000000000174623E-2</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0.01</v>
      </c>
      <c r="D78" s="1">
        <f>'PR-RAS'!E82</f>
        <v>0</v>
      </c>
      <c r="E78" s="1">
        <v>0</v>
      </c>
      <c r="F78" s="1">
        <v>0</v>
      </c>
      <c r="G78" s="2">
        <f t="shared" si="0"/>
        <v>7.6999999999999996E-4</v>
      </c>
      <c r="H78" s="2">
        <f t="shared" si="1"/>
        <v>0.01</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0.01</v>
      </c>
      <c r="D79" s="1">
        <f>'PR-RAS'!E83</f>
        <v>0</v>
      </c>
      <c r="E79" s="1">
        <v>0</v>
      </c>
      <c r="F79" s="1">
        <v>0</v>
      </c>
      <c r="G79" s="2">
        <f t="shared" si="0"/>
        <v>7.7999999999999999E-4</v>
      </c>
      <c r="H79" s="2">
        <f t="shared" si="1"/>
        <v>0.01</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0.01</v>
      </c>
      <c r="D81" s="1">
        <f>'PR-RAS'!E85</f>
        <v>0</v>
      </c>
      <c r="E81" s="1">
        <v>0</v>
      </c>
      <c r="F81" s="1">
        <v>0</v>
      </c>
      <c r="G81" s="2">
        <f t="shared" si="0"/>
        <v>8.0000000000000004E-4</v>
      </c>
      <c r="H81" s="2">
        <f t="shared" si="1"/>
        <v>0.01</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460.22</v>
      </c>
      <c r="D102" s="1">
        <f>'PR-RAS'!E106</f>
        <v>0</v>
      </c>
      <c r="E102" s="1">
        <v>0</v>
      </c>
      <c r="F102" s="1">
        <v>0</v>
      </c>
      <c r="G102" s="2">
        <f t="shared" si="0"/>
        <v>46.482220000000005</v>
      </c>
      <c r="H102" s="2">
        <f t="shared" si="1"/>
        <v>0.22000000000002728</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460.22</v>
      </c>
      <c r="D108" s="1">
        <f>'PR-RAS'!E112</f>
        <v>0</v>
      </c>
      <c r="E108" s="1">
        <v>0</v>
      </c>
      <c r="F108" s="1">
        <v>0</v>
      </c>
      <c r="G108" s="2">
        <f t="shared" si="0"/>
        <v>49.243540000000003</v>
      </c>
      <c r="H108" s="2">
        <f t="shared" si="1"/>
        <v>0.22000000000002728</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460.22</v>
      </c>
      <c r="D113" s="1">
        <f>'PR-RAS'!E117</f>
        <v>0</v>
      </c>
      <c r="E113" s="1">
        <v>0</v>
      </c>
      <c r="F113" s="1">
        <v>0</v>
      </c>
      <c r="G113" s="2">
        <f t="shared" si="0"/>
        <v>51.544640000000001</v>
      </c>
      <c r="H113" s="2">
        <f t="shared" si="1"/>
        <v>0.22000000000002728</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26806.03</v>
      </c>
      <c r="D120" s="1">
        <f>'PR-RAS'!E124</f>
        <v>22802.84</v>
      </c>
      <c r="E120" s="1">
        <v>0</v>
      </c>
      <c r="F120" s="1">
        <v>0</v>
      </c>
      <c r="G120" s="2">
        <f t="shared" si="0"/>
        <v>8616.9934899999989</v>
      </c>
      <c r="H120" s="2">
        <f t="shared" si="1"/>
        <v>0.18999999999869033</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26806.03</v>
      </c>
      <c r="D121" s="1">
        <f>'PR-RAS'!E125</f>
        <v>22802.84</v>
      </c>
      <c r="E121" s="1">
        <v>0</v>
      </c>
      <c r="F121" s="1">
        <v>0</v>
      </c>
      <c r="G121" s="2">
        <f t="shared" si="0"/>
        <v>8689.4051999999992</v>
      </c>
      <c r="H121" s="2">
        <f t="shared" si="1"/>
        <v>0.18999999999869033</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26806.03</v>
      </c>
      <c r="D123" s="1">
        <f>'PR-RAS'!E127</f>
        <v>22802.84</v>
      </c>
      <c r="E123" s="1">
        <v>0</v>
      </c>
      <c r="F123" s="1">
        <v>0</v>
      </c>
      <c r="G123" s="2">
        <f t="shared" si="0"/>
        <v>8834.228619999998</v>
      </c>
      <c r="H123" s="2">
        <f t="shared" si="1"/>
        <v>0.18999999999869033</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69300.740000000005</v>
      </c>
      <c r="D129" s="1">
        <f>'PR-RAS'!E133</f>
        <v>85538.240000000005</v>
      </c>
      <c r="E129" s="1">
        <v>0</v>
      </c>
      <c r="F129" s="1">
        <v>0</v>
      </c>
      <c r="G129" s="2">
        <f t="shared" si="0"/>
        <v>30768.284160000003</v>
      </c>
      <c r="H129" s="2">
        <f t="shared" si="1"/>
        <v>0.5</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69300.740000000005</v>
      </c>
      <c r="D130" s="1">
        <f>'PR-RAS'!E134</f>
        <v>85538.240000000005</v>
      </c>
      <c r="E130" s="1">
        <v>0</v>
      </c>
      <c r="F130" s="1">
        <v>0</v>
      </c>
      <c r="G130" s="2">
        <f t="shared" si="0"/>
        <v>31008.661380000005</v>
      </c>
      <c r="H130" s="2">
        <f t="shared" si="1"/>
        <v>0.5</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62994.75</v>
      </c>
      <c r="D131" s="1">
        <f>'PR-RAS'!E135</f>
        <v>68349.490000000005</v>
      </c>
      <c r="E131" s="1">
        <v>0</v>
      </c>
      <c r="F131" s="1">
        <v>0</v>
      </c>
      <c r="G131" s="2">
        <f t="shared" si="0"/>
        <v>25960.184900000004</v>
      </c>
      <c r="H131" s="2">
        <f t="shared" si="1"/>
        <v>0.74000000000523869</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6305.99</v>
      </c>
      <c r="D132" s="1">
        <f>'PR-RAS'!E136</f>
        <v>17188.75</v>
      </c>
      <c r="E132" s="1">
        <v>0</v>
      </c>
      <c r="F132" s="1">
        <v>0</v>
      </c>
      <c r="G132" s="2">
        <f t="shared" si="0"/>
        <v>5329.53719</v>
      </c>
      <c r="H132" s="2">
        <f t="shared" si="1"/>
        <v>0.26000000000021828</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82261.63</v>
      </c>
      <c r="D147" s="1">
        <f>'PR-RAS'!E151</f>
        <v>87974.510000000009</v>
      </c>
      <c r="E147" s="1">
        <v>0</v>
      </c>
      <c r="F147" s="1">
        <v>0</v>
      </c>
      <c r="G147" s="2">
        <f t="shared" si="0"/>
        <v>37698.7549</v>
      </c>
      <c r="H147" s="2">
        <f t="shared" si="1"/>
        <v>0.85999999998603016</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62937.39</v>
      </c>
      <c r="D148" s="1">
        <f>'PR-RAS'!E152</f>
        <v>65271.7</v>
      </c>
      <c r="E148" s="1">
        <v>0</v>
      </c>
      <c r="F148" s="1">
        <v>0</v>
      </c>
      <c r="G148" s="2">
        <f t="shared" si="0"/>
        <v>28441.676129999996</v>
      </c>
      <c r="H148" s="2">
        <f t="shared" si="1"/>
        <v>0.69000000000232831</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48090.92</v>
      </c>
      <c r="D149" s="1">
        <f>'PR-RAS'!E153</f>
        <v>52617.32</v>
      </c>
      <c r="E149" s="1">
        <v>0</v>
      </c>
      <c r="F149" s="1">
        <v>0</v>
      </c>
      <c r="G149" s="2">
        <f t="shared" si="0"/>
        <v>22692.18288</v>
      </c>
      <c r="H149" s="2">
        <f t="shared" si="1"/>
        <v>0.40000000000145519</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48090.92</v>
      </c>
      <c r="D150" s="1">
        <f>'PR-RAS'!E154</f>
        <v>52617.32</v>
      </c>
      <c r="E150" s="1">
        <v>0</v>
      </c>
      <c r="F150" s="1">
        <v>0</v>
      </c>
      <c r="G150" s="2">
        <f t="shared" si="0"/>
        <v>22845.508439999998</v>
      </c>
      <c r="H150" s="2">
        <f t="shared" si="1"/>
        <v>0.40000000000145519</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6911.47</v>
      </c>
      <c r="D154" s="1">
        <f>'PR-RAS'!E158</f>
        <v>3972.5</v>
      </c>
      <c r="E154" s="1">
        <v>0</v>
      </c>
      <c r="F154" s="1">
        <v>0</v>
      </c>
      <c r="G154" s="2">
        <f t="shared" si="0"/>
        <v>2273.03991</v>
      </c>
      <c r="H154" s="2">
        <f t="shared" si="1"/>
        <v>0.97000000000025466</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7935</v>
      </c>
      <c r="D155" s="1">
        <f>'PR-RAS'!E159</f>
        <v>8681.8799999999992</v>
      </c>
      <c r="E155" s="1">
        <v>0</v>
      </c>
      <c r="F155" s="1">
        <v>0</v>
      </c>
      <c r="G155" s="2">
        <f t="shared" si="0"/>
        <v>3896.0090399999999</v>
      </c>
      <c r="H155" s="2">
        <f t="shared" si="1"/>
        <v>0.12000000000080036</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7935</v>
      </c>
      <c r="D157" s="1">
        <f>'PR-RAS'!E161</f>
        <v>8681.8799999999992</v>
      </c>
      <c r="E157" s="1">
        <v>0</v>
      </c>
      <c r="F157" s="1">
        <v>0</v>
      </c>
      <c r="G157" s="2">
        <f t="shared" si="0"/>
        <v>3946.6065599999997</v>
      </c>
      <c r="H157" s="2">
        <f t="shared" si="1"/>
        <v>0.12000000000080036</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18591.930000000004</v>
      </c>
      <c r="D159" s="1">
        <f>'PR-RAS'!E163</f>
        <v>21934.46</v>
      </c>
      <c r="E159" s="1">
        <v>0</v>
      </c>
      <c r="F159" s="1">
        <v>0</v>
      </c>
      <c r="G159" s="2">
        <f t="shared" si="0"/>
        <v>9868.8143000000018</v>
      </c>
      <c r="H159" s="2">
        <f t="shared" si="1"/>
        <v>0.52999999999519787</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557.56999999999994</v>
      </c>
      <c r="D160" s="1">
        <f>'PR-RAS'!E164</f>
        <v>742.36</v>
      </c>
      <c r="E160" s="1">
        <v>0</v>
      </c>
      <c r="F160" s="1">
        <v>0</v>
      </c>
      <c r="G160" s="2">
        <f t="shared" si="0"/>
        <v>324.72411</v>
      </c>
      <c r="H160" s="2">
        <f t="shared" si="1"/>
        <v>0.79000000000007731</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182.63</v>
      </c>
      <c r="D162" s="1">
        <f>'PR-RAS'!E166</f>
        <v>742.36</v>
      </c>
      <c r="E162" s="1">
        <v>0</v>
      </c>
      <c r="F162" s="1">
        <v>0</v>
      </c>
      <c r="G162" s="2">
        <f t="shared" si="0"/>
        <v>268.44335000000001</v>
      </c>
      <c r="H162" s="2">
        <f t="shared" si="1"/>
        <v>0.73000000000001819</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374.94</v>
      </c>
      <c r="D163" s="1">
        <f>'PR-RAS'!E167</f>
        <v>0</v>
      </c>
      <c r="E163" s="1">
        <v>0</v>
      </c>
      <c r="F163" s="1">
        <v>0</v>
      </c>
      <c r="G163" s="2">
        <f t="shared" si="0"/>
        <v>60.740279999999998</v>
      </c>
      <c r="H163" s="2">
        <f t="shared" si="1"/>
        <v>6.0000000000002274E-2</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10657.600000000002</v>
      </c>
      <c r="D165" s="1">
        <f>'PR-RAS'!E169</f>
        <v>8944</v>
      </c>
      <c r="E165" s="1">
        <v>0</v>
      </c>
      <c r="F165" s="1">
        <v>0</v>
      </c>
      <c r="G165" s="2">
        <f t="shared" si="0"/>
        <v>4681.4784000000009</v>
      </c>
      <c r="H165" s="2">
        <f t="shared" si="1"/>
        <v>0.39999999999781721</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2545.34</v>
      </c>
      <c r="D166" s="1">
        <f>'PR-RAS'!E170</f>
        <v>2927.63</v>
      </c>
      <c r="E166" s="1">
        <v>0</v>
      </c>
      <c r="F166" s="1">
        <v>0</v>
      </c>
      <c r="G166" s="2">
        <f t="shared" si="0"/>
        <v>1386.0990000000002</v>
      </c>
      <c r="H166" s="2">
        <f t="shared" si="1"/>
        <v>0.71000000000003638</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6033.22</v>
      </c>
      <c r="D168" s="1">
        <f>'PR-RAS'!E172</f>
        <v>2561.21</v>
      </c>
      <c r="E168" s="1">
        <v>0</v>
      </c>
      <c r="F168" s="1">
        <v>0</v>
      </c>
      <c r="G168" s="2">
        <f t="shared" si="0"/>
        <v>1862.99188</v>
      </c>
      <c r="H168" s="2">
        <f t="shared" si="1"/>
        <v>0.43000000000029104</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1305.03</v>
      </c>
      <c r="D169" s="1">
        <f>'PR-RAS'!E173</f>
        <v>2939.23</v>
      </c>
      <c r="E169" s="1">
        <v>0</v>
      </c>
      <c r="F169" s="1">
        <v>0</v>
      </c>
      <c r="G169" s="2">
        <f t="shared" si="0"/>
        <v>1206.8263200000001</v>
      </c>
      <c r="H169" s="2">
        <f t="shared" si="1"/>
        <v>0.25999999999999091</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774.01</v>
      </c>
      <c r="D170" s="1">
        <f>'PR-RAS'!E174</f>
        <v>515.92999999999995</v>
      </c>
      <c r="E170" s="1">
        <v>0</v>
      </c>
      <c r="F170" s="1">
        <v>0</v>
      </c>
      <c r="G170" s="2">
        <f t="shared" si="0"/>
        <v>305.19202999999999</v>
      </c>
      <c r="H170" s="2">
        <f t="shared" si="1"/>
        <v>8.0000000000040927E-2</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5112.45</v>
      </c>
      <c r="D173" s="1">
        <f>'PR-RAS'!E177</f>
        <v>8043.2699999999995</v>
      </c>
      <c r="E173" s="1">
        <v>0</v>
      </c>
      <c r="F173" s="1">
        <v>0</v>
      </c>
      <c r="G173" s="2">
        <f t="shared" si="0"/>
        <v>3646.2262799999994</v>
      </c>
      <c r="H173" s="2">
        <f t="shared" si="1"/>
        <v>0.71999999999934516</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178.78</v>
      </c>
      <c r="D174" s="1">
        <f>'PR-RAS'!E178</f>
        <v>178.8</v>
      </c>
      <c r="E174" s="1">
        <v>0</v>
      </c>
      <c r="F174" s="1">
        <v>0</v>
      </c>
      <c r="G174" s="2">
        <f t="shared" si="0"/>
        <v>92.793739999999985</v>
      </c>
      <c r="H174" s="2">
        <f t="shared" si="1"/>
        <v>0.41999999999998749</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149.44999999999999</v>
      </c>
      <c r="D175" s="1">
        <f>'PR-RAS'!E179</f>
        <v>1808.34</v>
      </c>
      <c r="E175" s="1">
        <v>0</v>
      </c>
      <c r="F175" s="1">
        <v>0</v>
      </c>
      <c r="G175" s="2">
        <f t="shared" si="0"/>
        <v>655.30661999999984</v>
      </c>
      <c r="H175" s="2">
        <f t="shared" si="1"/>
        <v>0.78999999999990678</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1489.37</v>
      </c>
      <c r="D177" s="1">
        <f>'PR-RAS'!E181</f>
        <v>2625.43</v>
      </c>
      <c r="E177" s="1">
        <v>0</v>
      </c>
      <c r="F177" s="1">
        <v>0</v>
      </c>
      <c r="G177" s="2">
        <f t="shared" si="0"/>
        <v>1186.2804799999999</v>
      </c>
      <c r="H177" s="2">
        <f t="shared" si="1"/>
        <v>0.79999999999972715</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656.98</v>
      </c>
      <c r="D179" s="1">
        <f>'PR-RAS'!E183</f>
        <v>0</v>
      </c>
      <c r="E179" s="1">
        <v>0</v>
      </c>
      <c r="F179" s="1">
        <v>0</v>
      </c>
      <c r="G179" s="2">
        <f t="shared" si="0"/>
        <v>116.94243999999999</v>
      </c>
      <c r="H179" s="2">
        <f t="shared" si="1"/>
        <v>1.999999999998181E-2</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2637.87</v>
      </c>
      <c r="D180" s="1">
        <f>'PR-RAS'!E184</f>
        <v>3430.7</v>
      </c>
      <c r="E180" s="1">
        <v>0</v>
      </c>
      <c r="F180" s="1">
        <v>0</v>
      </c>
      <c r="G180" s="2">
        <f t="shared" si="0"/>
        <v>1700.36933</v>
      </c>
      <c r="H180" s="2">
        <f t="shared" si="1"/>
        <v>0.43000000000029104</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0</v>
      </c>
      <c r="D181" s="1">
        <f>'PR-RAS'!E185</f>
        <v>0</v>
      </c>
      <c r="E181" s="1">
        <v>0</v>
      </c>
      <c r="F181" s="1">
        <v>0</v>
      </c>
      <c r="G181" s="2">
        <f t="shared" si="0"/>
        <v>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2264.31</v>
      </c>
      <c r="D184" s="1">
        <f>'PR-RAS'!E188</f>
        <v>4204.83</v>
      </c>
      <c r="E184" s="1">
        <v>0</v>
      </c>
      <c r="F184" s="1">
        <v>0</v>
      </c>
      <c r="G184" s="2">
        <f t="shared" si="0"/>
        <v>1953.3365099999999</v>
      </c>
      <c r="H184" s="2">
        <f t="shared" si="1"/>
        <v>0.48000000000001819</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594.48</v>
      </c>
      <c r="D185" s="1">
        <f>'PR-RAS'!E189</f>
        <v>594.41999999999996</v>
      </c>
      <c r="E185" s="1">
        <v>0</v>
      </c>
      <c r="F185" s="1">
        <v>0</v>
      </c>
      <c r="G185" s="2">
        <f t="shared" si="0"/>
        <v>328.13087999999999</v>
      </c>
      <c r="H185" s="2">
        <f t="shared" si="1"/>
        <v>0.89999999999997726</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895.77</v>
      </c>
      <c r="D186" s="1">
        <f>'PR-RAS'!E190</f>
        <v>947.33</v>
      </c>
      <c r="E186" s="1">
        <v>0</v>
      </c>
      <c r="F186" s="1">
        <v>0</v>
      </c>
      <c r="G186" s="2">
        <f t="shared" si="0"/>
        <v>516.22955000000002</v>
      </c>
      <c r="H186" s="2">
        <f t="shared" si="1"/>
        <v>0.56000000000005912</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774.06</v>
      </c>
      <c r="D191" s="1">
        <f>'PR-RAS'!E195</f>
        <v>2663.08</v>
      </c>
      <c r="E191" s="1">
        <v>0</v>
      </c>
      <c r="F191" s="1">
        <v>0</v>
      </c>
      <c r="G191" s="2">
        <f t="shared" si="0"/>
        <v>1159.0418</v>
      </c>
      <c r="H191" s="2">
        <f t="shared" si="1"/>
        <v>0.13999999999987267</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732.31</v>
      </c>
      <c r="D192" s="1">
        <f>'PR-RAS'!E196</f>
        <v>768.35</v>
      </c>
      <c r="E192" s="1">
        <v>0</v>
      </c>
      <c r="F192" s="1">
        <v>0</v>
      </c>
      <c r="G192" s="2">
        <f t="shared" si="0"/>
        <v>433.38091000000003</v>
      </c>
      <c r="H192" s="2">
        <f t="shared" si="1"/>
        <v>0.65999999999996817</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732.31</v>
      </c>
      <c r="D206" s="1">
        <f>'PR-RAS'!E210</f>
        <v>768.35</v>
      </c>
      <c r="E206" s="1">
        <v>0</v>
      </c>
      <c r="F206" s="1">
        <v>0</v>
      </c>
      <c r="G206" s="2">
        <f t="shared" si="0"/>
        <v>465.14705000000004</v>
      </c>
      <c r="H206" s="2">
        <f t="shared" si="1"/>
        <v>0.65999999999996817</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732.31</v>
      </c>
      <c r="D207" s="1">
        <f>'PR-RAS'!E211</f>
        <v>768.35</v>
      </c>
      <c r="E207" s="1">
        <v>0</v>
      </c>
      <c r="F207" s="1">
        <v>0</v>
      </c>
      <c r="G207" s="2">
        <f t="shared" si="0"/>
        <v>467.41606000000002</v>
      </c>
      <c r="H207" s="2">
        <f t="shared" si="1"/>
        <v>0.65999999999996817</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82261.63</v>
      </c>
      <c r="D285" s="1">
        <f>'PR-RAS'!E289</f>
        <v>87974.510000000009</v>
      </c>
      <c r="E285" s="1">
        <v>0</v>
      </c>
      <c r="F285" s="1">
        <v>0</v>
      </c>
      <c r="G285" s="2">
        <f t="shared" si="8"/>
        <v>73331.824600000007</v>
      </c>
      <c r="H285" s="2">
        <f t="shared" si="9"/>
        <v>0.85999999998603016</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14305.369999999995</v>
      </c>
      <c r="D286" s="1">
        <f>'PR-RAS'!E290</f>
        <v>20366.569999999992</v>
      </c>
      <c r="E286" s="1">
        <v>0</v>
      </c>
      <c r="F286" s="1">
        <v>0</v>
      </c>
      <c r="G286" s="2">
        <f t="shared" si="8"/>
        <v>15685.975349999993</v>
      </c>
      <c r="H286" s="2">
        <f t="shared" si="9"/>
        <v>0.80000000000291038</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143.47999999999999</v>
      </c>
      <c r="D288" s="1">
        <f>'PR-RAS'!E292</f>
        <v>5961</v>
      </c>
      <c r="E288" s="1">
        <v>0</v>
      </c>
      <c r="F288" s="1">
        <v>0</v>
      </c>
      <c r="G288" s="2">
        <f t="shared" si="8"/>
        <v>3462.7927599999998</v>
      </c>
      <c r="H288" s="2">
        <f t="shared" si="9"/>
        <v>0.47999999999998977</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4714.1400000000003</v>
      </c>
      <c r="D290" s="1">
        <f>'PR-RAS'!E294</f>
        <v>7109.79</v>
      </c>
      <c r="E290" s="1">
        <v>0</v>
      </c>
      <c r="F290" s="1">
        <v>0</v>
      </c>
      <c r="G290" s="2">
        <f t="shared" si="8"/>
        <v>5471.8450800000001</v>
      </c>
      <c r="H290" s="2">
        <f t="shared" si="9"/>
        <v>0.3500000000003638</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4714.1400000000003</v>
      </c>
      <c r="D291" s="1">
        <f>'PR-RAS'!E295</f>
        <v>7109.79</v>
      </c>
      <c r="E291" s="1">
        <v>0</v>
      </c>
      <c r="F291" s="1">
        <v>0</v>
      </c>
      <c r="G291" s="2">
        <f t="shared" si="8"/>
        <v>5490.7788</v>
      </c>
      <c r="H291" s="2">
        <f t="shared" si="9"/>
        <v>0.3500000000003638</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6768.93</v>
      </c>
      <c r="D345" s="1">
        <f>'PR-RAS'!E350</f>
        <v>17188.75</v>
      </c>
      <c r="E345" s="1">
        <v>0</v>
      </c>
      <c r="F345" s="1">
        <v>0</v>
      </c>
      <c r="G345" s="2">
        <f t="shared" si="8"/>
        <v>14154.37192</v>
      </c>
      <c r="H345" s="2">
        <f t="shared" si="9"/>
        <v>0.31999999999970896</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3883.8</v>
      </c>
      <c r="D346" s="1">
        <f>'PR-RAS'!E351</f>
        <v>0</v>
      </c>
      <c r="E346" s="1">
        <v>0</v>
      </c>
      <c r="F346" s="1">
        <v>0</v>
      </c>
      <c r="G346" s="2">
        <f t="shared" si="8"/>
        <v>1339.9110000000001</v>
      </c>
      <c r="H346" s="2">
        <f t="shared" si="9"/>
        <v>0.1999999999998181</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3883.8</v>
      </c>
      <c r="D351" s="1">
        <f>'PR-RAS'!E356</f>
        <v>0</v>
      </c>
      <c r="E351" s="1">
        <v>0</v>
      </c>
      <c r="F351" s="1">
        <v>0</v>
      </c>
      <c r="G351" s="2">
        <f t="shared" si="8"/>
        <v>1359.33</v>
      </c>
      <c r="H351" s="2">
        <f t="shared" si="9"/>
        <v>0.1999999999998181</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3883.8</v>
      </c>
      <c r="D355" s="1">
        <f>'PR-RAS'!E360</f>
        <v>0</v>
      </c>
      <c r="E355" s="1">
        <v>0</v>
      </c>
      <c r="F355" s="1">
        <v>0</v>
      </c>
      <c r="G355" s="2">
        <f t="shared" si="8"/>
        <v>1374.8652</v>
      </c>
      <c r="H355" s="2">
        <f t="shared" si="9"/>
        <v>0.1999999999998181</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2885.13</v>
      </c>
      <c r="D358" s="1">
        <f>'PR-RAS'!E363</f>
        <v>17188.75</v>
      </c>
      <c r="E358" s="1">
        <v>0</v>
      </c>
      <c r="F358" s="1">
        <v>0</v>
      </c>
      <c r="G358" s="2">
        <f t="shared" si="8"/>
        <v>13302.758909999999</v>
      </c>
      <c r="H358" s="2">
        <f t="shared" si="9"/>
        <v>0.38000000000010914</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2885.13</v>
      </c>
      <c r="D364" s="1">
        <f>'PR-RAS'!E369</f>
        <v>17188.75</v>
      </c>
      <c r="E364" s="1">
        <v>0</v>
      </c>
      <c r="F364" s="1">
        <v>0</v>
      </c>
      <c r="G364" s="2">
        <f t="shared" si="8"/>
        <v>13526.334689999998</v>
      </c>
      <c r="H364" s="2">
        <f t="shared" si="9"/>
        <v>0.38000000000010914</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2885.13</v>
      </c>
      <c r="D371" s="1">
        <f>'PR-RAS'!E376</f>
        <v>17188.75</v>
      </c>
      <c r="E371" s="1">
        <v>0</v>
      </c>
      <c r="F371" s="1">
        <v>0</v>
      </c>
      <c r="G371" s="2">
        <f t="shared" si="8"/>
        <v>13787.173099999998</v>
      </c>
      <c r="H371" s="2">
        <f t="shared" si="9"/>
        <v>0.38000000000010914</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6768.93</v>
      </c>
      <c r="D403" s="1">
        <f>'PR-RAS'!E408</f>
        <v>17188.75</v>
      </c>
      <c r="E403" s="1">
        <v>0</v>
      </c>
      <c r="F403" s="1">
        <v>0</v>
      </c>
      <c r="G403" s="2">
        <f t="shared" si="8"/>
        <v>16540.864860000001</v>
      </c>
      <c r="H403" s="2">
        <f t="shared" si="9"/>
        <v>0.31999999999970896</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96567</v>
      </c>
      <c r="D407" s="1">
        <f>'PR-RAS'!E412</f>
        <v>108341.08</v>
      </c>
      <c r="E407" s="1">
        <v>0</v>
      </c>
      <c r="F407" s="1">
        <v>0</v>
      </c>
      <c r="G407" s="2">
        <f t="shared" si="8"/>
        <v>127179.15896000002</v>
      </c>
      <c r="H407" s="2">
        <f t="shared" si="9"/>
        <v>8.000000000174623E-2</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89030.56</v>
      </c>
      <c r="D408" s="1">
        <f>'PR-RAS'!E413</f>
        <v>105163.26000000001</v>
      </c>
      <c r="E408" s="1">
        <v>0</v>
      </c>
      <c r="F408" s="1">
        <v>0</v>
      </c>
      <c r="G408" s="2">
        <f t="shared" si="8"/>
        <v>121838.33155999999</v>
      </c>
      <c r="H408" s="2">
        <f t="shared" si="9"/>
        <v>0.70000000001164153</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7536.4400000000023</v>
      </c>
      <c r="D409" s="1">
        <f>'PR-RAS'!E414</f>
        <v>3177.8199999999924</v>
      </c>
      <c r="E409" s="1">
        <v>0</v>
      </c>
      <c r="F409" s="1">
        <v>0</v>
      </c>
      <c r="G409" s="2">
        <f t="shared" si="8"/>
        <v>5667.9686399999946</v>
      </c>
      <c r="H409" s="2">
        <f t="shared" si="9"/>
        <v>0.6200000000098953</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143.47999999999999</v>
      </c>
      <c r="D411" s="1">
        <f>'PR-RAS'!E416</f>
        <v>5961</v>
      </c>
      <c r="E411" s="1">
        <v>0</v>
      </c>
      <c r="F411" s="1">
        <v>0</v>
      </c>
      <c r="G411" s="2">
        <f t="shared" si="8"/>
        <v>4946.8467999999993</v>
      </c>
      <c r="H411" s="2">
        <f t="shared" si="9"/>
        <v>0.47999999999998977</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4714.1400000000003</v>
      </c>
      <c r="D413" s="1">
        <f>'PR-RAS'!E418</f>
        <v>7109.79</v>
      </c>
      <c r="E413" s="1">
        <v>0</v>
      </c>
      <c r="F413" s="1">
        <v>0</v>
      </c>
      <c r="G413" s="2">
        <f t="shared" si="8"/>
        <v>7800.6926400000002</v>
      </c>
      <c r="H413" s="2">
        <f t="shared" si="9"/>
        <v>0.3500000000003638</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96567</v>
      </c>
      <c r="D633" s="1">
        <f>'PR-RAS'!E639</f>
        <v>108341.08</v>
      </c>
      <c r="E633" s="1">
        <v>0</v>
      </c>
      <c r="F633" s="1">
        <v>0</v>
      </c>
      <c r="G633" s="2">
        <f t="shared" si="10"/>
        <v>197973.46912000002</v>
      </c>
      <c r="H633" s="2">
        <f t="shared" si="11"/>
        <v>8.000000000174623E-2</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89030.56</v>
      </c>
      <c r="D634" s="1">
        <f>'PR-RAS'!E640</f>
        <v>105163.26000000001</v>
      </c>
      <c r="E634" s="1">
        <v>0</v>
      </c>
      <c r="F634" s="1">
        <v>0</v>
      </c>
      <c r="G634" s="2">
        <f t="shared" si="10"/>
        <v>189493.03164</v>
      </c>
      <c r="H634" s="2">
        <f t="shared" si="11"/>
        <v>0.70000000001164153</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7536.4400000000023</v>
      </c>
      <c r="D635" s="1">
        <f>'PR-RAS'!E641</f>
        <v>3177.8199999999924</v>
      </c>
      <c r="E635" s="1">
        <v>0</v>
      </c>
      <c r="F635" s="1">
        <v>0</v>
      </c>
      <c r="G635" s="2">
        <f t="shared" si="10"/>
        <v>8807.5787199999922</v>
      </c>
      <c r="H635" s="2">
        <f t="shared" si="11"/>
        <v>0.6200000000098953</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143.47999999999999</v>
      </c>
      <c r="D637" s="1">
        <f>'PR-RAS'!E643</f>
        <v>5961</v>
      </c>
      <c r="E637" s="1">
        <v>0</v>
      </c>
      <c r="F637" s="1">
        <v>0</v>
      </c>
      <c r="G637" s="2">
        <f t="shared" si="10"/>
        <v>7673.6452799999997</v>
      </c>
      <c r="H637" s="2">
        <f t="shared" si="11"/>
        <v>0.47999999999998977</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7679.9200000000019</v>
      </c>
      <c r="D639" s="1">
        <f>'PR-RAS'!E645</f>
        <v>9138.8199999999924</v>
      </c>
      <c r="E639" s="1">
        <v>0</v>
      </c>
      <c r="F639" s="1">
        <v>0</v>
      </c>
      <c r="G639" s="2">
        <f t="shared" si="10"/>
        <v>16560.923279999992</v>
      </c>
      <c r="H639" s="2">
        <f t="shared" si="11"/>
        <v>0.26000000000567525</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14682.47</v>
      </c>
      <c r="D641" s="1">
        <f>'PR-RAS'!E647</f>
        <v>12799.32</v>
      </c>
      <c r="E641" s="1">
        <v>0</v>
      </c>
      <c r="F641" s="1">
        <v>0</v>
      </c>
      <c r="G641" s="2">
        <f t="shared" si="10"/>
        <v>25779.910400000001</v>
      </c>
      <c r="H641" s="2">
        <f t="shared" si="11"/>
        <v>0.78999999999905413</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2466.9699999999998</v>
      </c>
      <c r="D642" s="1">
        <f>'PR-RAS'!E649</f>
        <v>21576.58</v>
      </c>
      <c r="E642" s="1">
        <v>0</v>
      </c>
      <c r="F642" s="1">
        <v>0</v>
      </c>
      <c r="G642" s="2">
        <f t="shared" si="10"/>
        <v>29242.503330000003</v>
      </c>
      <c r="H642" s="2">
        <f t="shared" si="11"/>
        <v>0.44999999999845386</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97548.09</v>
      </c>
      <c r="D643" s="1">
        <f>'PR-RAS'!E650</f>
        <v>111750.97</v>
      </c>
      <c r="E643" s="1">
        <v>0</v>
      </c>
      <c r="F643" s="1">
        <v>0</v>
      </c>
      <c r="G643" s="2">
        <f t="shared" si="10"/>
        <v>206114.11926000004</v>
      </c>
      <c r="H643" s="2">
        <f t="shared" si="11"/>
        <v>0.11999999999534339</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92357.18</v>
      </c>
      <c r="D644" s="1">
        <f>'PR-RAS'!E651</f>
        <v>124613.69</v>
      </c>
      <c r="E644" s="1">
        <v>0</v>
      </c>
      <c r="F644" s="1">
        <v>0</v>
      </c>
      <c r="G644" s="2">
        <f t="shared" si="10"/>
        <v>219638.87208</v>
      </c>
      <c r="H644" s="2">
        <f t="shared" si="11"/>
        <v>0.48999999999068677</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7657.8800000000047</v>
      </c>
      <c r="D645" s="1">
        <f>'PR-RAS'!E652</f>
        <v>8713.859999999986</v>
      </c>
      <c r="E645" s="1">
        <v>0</v>
      </c>
      <c r="F645" s="1">
        <v>0</v>
      </c>
      <c r="G645" s="2">
        <f t="shared" si="10"/>
        <v>16155.126399999985</v>
      </c>
      <c r="H645" s="2">
        <f t="shared" si="11"/>
        <v>0.26000000000931323</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9</v>
      </c>
      <c r="D647" s="1">
        <f>'PR-RAS'!E654</f>
        <v>9</v>
      </c>
      <c r="E647" s="1">
        <v>0</v>
      </c>
      <c r="F647" s="1">
        <v>0</v>
      </c>
      <c r="G647" s="2">
        <f t="shared" si="10"/>
        <v>17.442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9</v>
      </c>
      <c r="D649" s="1">
        <f>'PR-RAS'!E656</f>
        <v>8</v>
      </c>
      <c r="E649" s="1">
        <v>0</v>
      </c>
      <c r="F649" s="1">
        <v>0</v>
      </c>
      <c r="G649" s="2">
        <f t="shared" si="10"/>
        <v>16.2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4004.84</v>
      </c>
      <c r="D709" s="1">
        <f>'PR-RAS'!E716</f>
        <v>0</v>
      </c>
      <c r="E709" s="1">
        <v>0</v>
      </c>
      <c r="F709" s="1">
        <v>0</v>
      </c>
      <c r="G709" s="2">
        <f t="shared" si="10"/>
        <v>2835.4267199999999</v>
      </c>
      <c r="H709" s="2">
        <f t="shared" si="11"/>
        <v>0.15999999999985448</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182.63</v>
      </c>
      <c r="D711" s="1">
        <f>'PR-RAS'!E718</f>
        <v>742.36</v>
      </c>
      <c r="E711" s="1">
        <v>0</v>
      </c>
      <c r="F711" s="1">
        <v>0</v>
      </c>
      <c r="G711" s="2">
        <f t="shared" si="10"/>
        <v>1183.8184999999999</v>
      </c>
      <c r="H711" s="2">
        <f t="shared" si="11"/>
        <v>0.73000000000001819</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600</v>
      </c>
      <c r="E715" s="1">
        <v>0</v>
      </c>
      <c r="F715" s="1">
        <v>0</v>
      </c>
      <c r="G715" s="2">
        <f t="shared" si="10"/>
        <v>856.8</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594.48</v>
      </c>
      <c r="D718" s="1">
        <f>'PR-RAS'!E725</f>
        <v>594.41999999999996</v>
      </c>
      <c r="E718" s="1">
        <v>0</v>
      </c>
      <c r="F718" s="1">
        <v>0</v>
      </c>
      <c r="G718" s="2">
        <f t="shared" si="10"/>
        <v>1278.6404399999999</v>
      </c>
      <c r="H718" s="2">
        <f t="shared" si="11"/>
        <v>0.89999999999997726</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28308.66</v>
      </c>
      <c r="D1480" s="6"/>
      <c r="E1480" s="6">
        <v>0</v>
      </c>
      <c r="F1480" s="6">
        <v>0</v>
      </c>
      <c r="G1480" s="7">
        <f t="shared" ref="G1480:G1580" si="34">B1480/1000*C1480</f>
        <v>28.30866</v>
      </c>
      <c r="H1480" s="7">
        <f t="shared" ref="H1480:H1580" si="35">ABS(C1480-ROUND(C1480,0))</f>
        <v>0.34000000000014552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107157.86</v>
      </c>
      <c r="D1481" s="1">
        <v>0</v>
      </c>
      <c r="E1481" s="1">
        <v>0</v>
      </c>
      <c r="F1481" s="1">
        <v>0</v>
      </c>
      <c r="G1481" s="2">
        <f t="shared" si="34"/>
        <v>214.31572</v>
      </c>
      <c r="H1481" s="2">
        <f t="shared" si="35"/>
        <v>0.13999999999941792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89969.11</v>
      </c>
      <c r="D1483" s="1">
        <v>0</v>
      </c>
      <c r="E1483" s="1">
        <v>0</v>
      </c>
      <c r="F1483" s="1">
        <v>0</v>
      </c>
      <c r="G1483" s="2">
        <f t="shared" si="34"/>
        <v>359.87644</v>
      </c>
      <c r="H1483" s="2">
        <f t="shared" si="35"/>
        <v>0.11000000000058208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71103.25</v>
      </c>
      <c r="D1484" s="1">
        <v>0</v>
      </c>
      <c r="E1484" s="1">
        <v>0</v>
      </c>
      <c r="F1484" s="1">
        <v>0</v>
      </c>
      <c r="G1484" s="2">
        <f t="shared" si="34"/>
        <v>355.51625000000001</v>
      </c>
      <c r="H1484" s="2">
        <f t="shared" si="35"/>
        <v>0.25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16126.03</v>
      </c>
      <c r="D1485" s="1">
        <v>0</v>
      </c>
      <c r="E1485" s="1">
        <v>0</v>
      </c>
      <c r="F1485" s="1">
        <v>0</v>
      </c>
      <c r="G1485" s="2">
        <f t="shared" si="34"/>
        <v>96.756180000000001</v>
      </c>
      <c r="H1485" s="2">
        <f t="shared" si="35"/>
        <v>3.0000000000654836E-2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2739.83</v>
      </c>
      <c r="D1486" s="1">
        <v>0</v>
      </c>
      <c r="E1486" s="1">
        <v>0</v>
      </c>
      <c r="F1486" s="1">
        <v>0</v>
      </c>
      <c r="G1486" s="2">
        <f t="shared" si="34"/>
        <v>19.178809999999999</v>
      </c>
      <c r="H1486" s="2">
        <f t="shared" si="35"/>
        <v>0.17000000000007276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17188.75</v>
      </c>
      <c r="D1492" s="1">
        <v>0</v>
      </c>
      <c r="E1492" s="1">
        <v>0</v>
      </c>
      <c r="F1492" s="1">
        <v>0</v>
      </c>
      <c r="G1492" s="2">
        <f t="shared" si="34"/>
        <v>223.45374999999999</v>
      </c>
      <c r="H1492" s="2">
        <f t="shared" si="35"/>
        <v>0.25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122184.39</v>
      </c>
      <c r="D1499" s="1">
        <v>0</v>
      </c>
      <c r="E1499" s="1">
        <v>0</v>
      </c>
      <c r="F1499" s="1">
        <v>0</v>
      </c>
      <c r="G1499" s="2">
        <f t="shared" si="34"/>
        <v>2443.6878000000002</v>
      </c>
      <c r="H1499" s="2">
        <f t="shared" si="35"/>
        <v>0.38999999999941792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104995.64</v>
      </c>
      <c r="D1501" s="1">
        <v>0</v>
      </c>
      <c r="E1501" s="1">
        <v>0</v>
      </c>
      <c r="F1501" s="1">
        <v>0</v>
      </c>
      <c r="G1501" s="2">
        <f t="shared" si="34"/>
        <v>2309.9040799999998</v>
      </c>
      <c r="H1501" s="2">
        <f t="shared" si="35"/>
        <v>0.36000000000058208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68351.17</v>
      </c>
      <c r="D1502" s="1">
        <v>0</v>
      </c>
      <c r="E1502" s="1">
        <v>0</v>
      </c>
      <c r="F1502" s="1">
        <v>0</v>
      </c>
      <c r="G1502" s="2">
        <f t="shared" si="34"/>
        <v>1572.07691</v>
      </c>
      <c r="H1502" s="2">
        <f t="shared" si="35"/>
        <v>0.16999999999825377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33902.230000000003</v>
      </c>
      <c r="D1503" s="1">
        <v>0</v>
      </c>
      <c r="E1503" s="1">
        <v>0</v>
      </c>
      <c r="F1503" s="1">
        <v>0</v>
      </c>
      <c r="G1503" s="2">
        <f t="shared" si="34"/>
        <v>813.65352000000007</v>
      </c>
      <c r="H1503" s="2">
        <f t="shared" si="35"/>
        <v>0.23000000000320142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2742.24</v>
      </c>
      <c r="D1504" s="1">
        <v>0</v>
      </c>
      <c r="E1504" s="1">
        <v>0</v>
      </c>
      <c r="F1504" s="1">
        <v>0</v>
      </c>
      <c r="G1504" s="2">
        <f t="shared" si="34"/>
        <v>68.555999999999997</v>
      </c>
      <c r="H1504" s="2">
        <f t="shared" si="35"/>
        <v>0.23999999999978172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17188.75</v>
      </c>
      <c r="D1510" s="1">
        <v>0</v>
      </c>
      <c r="E1510" s="1">
        <v>0</v>
      </c>
      <c r="F1510" s="1">
        <v>0</v>
      </c>
      <c r="G1510" s="2">
        <f t="shared" si="34"/>
        <v>532.85125000000005</v>
      </c>
      <c r="H1510" s="2">
        <f t="shared" si="35"/>
        <v>0.25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13282.12999999999</v>
      </c>
      <c r="D1517" s="1">
        <v>0</v>
      </c>
      <c r="E1517" s="1">
        <v>0</v>
      </c>
      <c r="F1517" s="1">
        <v>0</v>
      </c>
      <c r="G1517" s="2">
        <f t="shared" si="34"/>
        <v>504.72093999999959</v>
      </c>
      <c r="H1517" s="2">
        <f t="shared" si="35"/>
        <v>0.1299999999901047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13282.13</v>
      </c>
      <c r="D1576" s="1">
        <v>0</v>
      </c>
      <c r="E1576" s="1">
        <v>0</v>
      </c>
      <c r="F1576" s="1">
        <v>0</v>
      </c>
      <c r="G1576" s="2">
        <f t="shared" si="34"/>
        <v>1288.36661</v>
      </c>
      <c r="H1576" s="2">
        <f t="shared" si="35"/>
        <v>0.12999999999919964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13282.13</v>
      </c>
      <c r="D1578" s="1">
        <v>0</v>
      </c>
      <c r="E1578" s="1">
        <v>0</v>
      </c>
      <c r="F1578" s="1">
        <v>0</v>
      </c>
      <c r="G1578" s="2">
        <f t="shared" si="34"/>
        <v>1314.9308699999999</v>
      </c>
      <c r="H1578" s="2">
        <f t="shared" si="35"/>
        <v>0.12999999999919964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tabSelected="1"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2" t="s">
        <v>3301</v>
      </c>
      <c r="B1" s="372"/>
      <c r="C1" s="372"/>
    </row>
    <row r="2" spans="1:17" ht="33" customHeight="1" x14ac:dyDescent="0.25">
      <c r="A2" s="373" t="s">
        <v>3302</v>
      </c>
      <c r="B2" s="374"/>
      <c r="C2" s="371"/>
      <c r="D2" s="4"/>
      <c r="E2" s="4"/>
      <c r="F2" s="4"/>
      <c r="G2" s="4"/>
      <c r="H2" s="4"/>
      <c r="I2" s="4"/>
      <c r="J2" s="4"/>
      <c r="K2" s="4"/>
      <c r="L2" s="4"/>
      <c r="M2" s="4"/>
      <c r="N2" s="4"/>
      <c r="O2" s="4"/>
      <c r="P2" s="4"/>
      <c r="Q2" s="4"/>
    </row>
    <row r="3" spans="1:17" ht="18.75" customHeight="1" x14ac:dyDescent="0.25">
      <c r="A3" s="304" t="s">
        <v>3303</v>
      </c>
      <c r="B3" s="375" t="s">
        <v>3304</v>
      </c>
      <c r="C3" s="371"/>
      <c r="D3" s="4"/>
      <c r="E3" s="4"/>
      <c r="F3" s="4"/>
      <c r="G3" s="4"/>
      <c r="H3" s="4"/>
      <c r="I3" s="4"/>
      <c r="J3" s="4"/>
      <c r="K3" s="4"/>
      <c r="L3" s="4"/>
      <c r="M3" s="4"/>
      <c r="N3" s="4"/>
      <c r="O3" s="4"/>
      <c r="P3" s="4"/>
      <c r="Q3" s="4"/>
    </row>
    <row r="4" spans="1:17" ht="37.5" hidden="1" customHeight="1" x14ac:dyDescent="0.25">
      <c r="A4" s="305" t="s">
        <v>3305</v>
      </c>
      <c r="B4" s="370" t="s">
        <v>3306</v>
      </c>
      <c r="C4" s="371"/>
      <c r="D4" s="4"/>
      <c r="E4" s="4"/>
      <c r="F4" s="4"/>
      <c r="G4" s="4"/>
      <c r="H4" s="4"/>
      <c r="I4" s="4"/>
      <c r="J4" s="4"/>
      <c r="K4" s="4"/>
      <c r="L4" s="4"/>
      <c r="M4" s="4"/>
      <c r="N4" s="4"/>
      <c r="O4" s="4"/>
      <c r="P4" s="4"/>
      <c r="Q4" s="4"/>
    </row>
    <row r="5" spans="1:17" ht="48" hidden="1" customHeight="1" x14ac:dyDescent="0.25">
      <c r="A5" s="305" t="s">
        <v>3305</v>
      </c>
      <c r="B5" s="370" t="s">
        <v>3307</v>
      </c>
      <c r="C5" s="371"/>
      <c r="D5" s="4"/>
      <c r="E5" s="4"/>
      <c r="F5" s="4"/>
      <c r="G5" s="4"/>
      <c r="H5" s="4"/>
      <c r="I5" s="4"/>
      <c r="J5" s="4"/>
      <c r="K5" s="4"/>
      <c r="L5" s="4"/>
      <c r="M5" s="4"/>
      <c r="N5" s="4"/>
      <c r="O5" s="4"/>
      <c r="P5" s="4"/>
      <c r="Q5" s="4"/>
    </row>
    <row r="6" spans="1:17" ht="59.25" hidden="1" customHeight="1" x14ac:dyDescent="0.25">
      <c r="A6" s="305" t="s">
        <v>3305</v>
      </c>
      <c r="B6" s="370" t="s">
        <v>3308</v>
      </c>
      <c r="C6" s="371"/>
      <c r="D6" s="4"/>
      <c r="E6" s="4"/>
      <c r="F6" s="4"/>
      <c r="G6" s="4"/>
      <c r="H6" s="4"/>
      <c r="I6" s="4"/>
      <c r="J6" s="4"/>
      <c r="K6" s="4"/>
      <c r="L6" s="4"/>
      <c r="M6" s="4"/>
      <c r="N6" s="4"/>
      <c r="O6" s="4"/>
      <c r="P6" s="4"/>
      <c r="Q6" s="4"/>
    </row>
    <row r="7" spans="1:17" ht="48" hidden="1" customHeight="1" x14ac:dyDescent="0.25">
      <c r="A7" s="305" t="s">
        <v>3309</v>
      </c>
      <c r="B7" s="370" t="s">
        <v>3310</v>
      </c>
      <c r="C7" s="371"/>
      <c r="D7" s="4"/>
      <c r="E7" s="4"/>
      <c r="F7" s="4"/>
      <c r="G7" s="4"/>
      <c r="H7" s="4"/>
      <c r="I7" s="4"/>
      <c r="J7" s="4"/>
      <c r="K7" s="4"/>
      <c r="L7" s="4"/>
      <c r="M7" s="4"/>
      <c r="N7" s="4"/>
      <c r="O7" s="4"/>
      <c r="P7" s="4"/>
      <c r="Q7" s="4"/>
    </row>
    <row r="8" spans="1:17" ht="41.25" hidden="1" customHeight="1" x14ac:dyDescent="0.25">
      <c r="A8" s="305" t="s">
        <v>3311</v>
      </c>
      <c r="B8" s="370" t="s">
        <v>3312</v>
      </c>
      <c r="C8" s="371"/>
      <c r="D8" s="4"/>
      <c r="E8" s="4"/>
      <c r="F8" s="4"/>
      <c r="G8" s="4"/>
      <c r="H8" s="4"/>
      <c r="I8" s="4"/>
      <c r="J8" s="4"/>
      <c r="K8" s="4"/>
      <c r="L8" s="4"/>
      <c r="M8" s="4"/>
      <c r="N8" s="4"/>
      <c r="O8" s="4"/>
      <c r="P8" s="4"/>
      <c r="Q8" s="4"/>
    </row>
    <row r="9" spans="1:17" ht="59.25" hidden="1" customHeight="1" x14ac:dyDescent="0.25">
      <c r="A9" s="305" t="s">
        <v>3313</v>
      </c>
      <c r="B9" s="370" t="s">
        <v>3314</v>
      </c>
      <c r="C9" s="371"/>
      <c r="D9" s="4"/>
      <c r="E9" s="4"/>
      <c r="F9" s="4"/>
      <c r="G9" s="4"/>
      <c r="H9" s="4"/>
      <c r="I9" s="4"/>
      <c r="J9" s="4"/>
      <c r="K9" s="4"/>
      <c r="L9" s="4"/>
      <c r="M9" s="4"/>
      <c r="N9" s="4"/>
      <c r="O9" s="4"/>
      <c r="P9" s="4"/>
      <c r="Q9" s="4"/>
    </row>
    <row r="10" spans="1:17" ht="61.5" hidden="1" customHeight="1" x14ac:dyDescent="0.25">
      <c r="A10" s="305" t="s">
        <v>3313</v>
      </c>
      <c r="B10" s="370" t="s">
        <v>3315</v>
      </c>
      <c r="C10" s="371"/>
      <c r="D10" s="4"/>
      <c r="E10" s="4"/>
      <c r="F10" s="4"/>
      <c r="G10" s="4"/>
      <c r="H10" s="4"/>
      <c r="I10" s="4"/>
      <c r="J10" s="4"/>
      <c r="K10" s="4"/>
      <c r="L10" s="4"/>
      <c r="M10" s="4"/>
      <c r="N10" s="4"/>
      <c r="O10" s="4"/>
      <c r="P10" s="4"/>
      <c r="Q10" s="4"/>
    </row>
    <row r="11" spans="1:17" ht="43.5" hidden="1" customHeight="1" x14ac:dyDescent="0.25">
      <c r="A11" s="305" t="s">
        <v>3313</v>
      </c>
      <c r="B11" s="370" t="s">
        <v>3316</v>
      </c>
      <c r="C11" s="371"/>
      <c r="D11" s="4"/>
      <c r="E11" s="4"/>
      <c r="F11" s="4"/>
      <c r="G11" s="4"/>
      <c r="H11" s="4"/>
      <c r="I11" s="4"/>
      <c r="J11" s="4"/>
      <c r="K11" s="4"/>
      <c r="L11" s="4"/>
      <c r="M11" s="4"/>
      <c r="N11" s="4"/>
      <c r="O11" s="4"/>
      <c r="P11" s="4"/>
      <c r="Q11" s="4"/>
    </row>
    <row r="12" spans="1:17" ht="27.75" hidden="1" customHeight="1" x14ac:dyDescent="0.25">
      <c r="A12" s="305" t="s">
        <v>3317</v>
      </c>
      <c r="B12" s="370" t="s">
        <v>3318</v>
      </c>
      <c r="C12" s="371"/>
      <c r="D12" s="4"/>
      <c r="E12" s="4"/>
      <c r="F12" s="4"/>
      <c r="G12" s="4"/>
      <c r="H12" s="4"/>
      <c r="I12" s="4"/>
      <c r="J12" s="4"/>
      <c r="K12" s="4"/>
      <c r="L12" s="4"/>
      <c r="M12" s="4"/>
      <c r="N12" s="4"/>
      <c r="O12" s="4"/>
      <c r="P12" s="4"/>
      <c r="Q12" s="4"/>
    </row>
    <row r="13" spans="1:17" ht="27.75" hidden="1" customHeight="1" x14ac:dyDescent="0.25">
      <c r="A13" s="305" t="s">
        <v>3319</v>
      </c>
      <c r="B13" s="370" t="s">
        <v>3320</v>
      </c>
      <c r="C13" s="371"/>
      <c r="D13" s="4"/>
      <c r="E13" s="4"/>
      <c r="F13" s="4"/>
      <c r="G13" s="4"/>
      <c r="H13" s="4"/>
      <c r="I13" s="4"/>
      <c r="J13" s="4"/>
      <c r="K13" s="4"/>
      <c r="L13" s="4"/>
      <c r="M13" s="4"/>
      <c r="N13" s="4"/>
      <c r="O13" s="4"/>
      <c r="P13" s="4"/>
      <c r="Q13" s="4"/>
    </row>
    <row r="14" spans="1:17" ht="45.75" hidden="1" customHeight="1" x14ac:dyDescent="0.25">
      <c r="A14" s="305" t="s">
        <v>3321</v>
      </c>
      <c r="B14" s="370" t="s">
        <v>3322</v>
      </c>
      <c r="C14" s="371"/>
      <c r="D14" s="4"/>
      <c r="E14" s="4"/>
      <c r="F14" s="4"/>
      <c r="G14" s="4"/>
      <c r="H14" s="4"/>
      <c r="I14" s="4"/>
      <c r="J14" s="4"/>
      <c r="K14" s="4"/>
      <c r="L14" s="4"/>
      <c r="M14" s="4"/>
      <c r="N14" s="4"/>
      <c r="O14" s="4"/>
      <c r="P14" s="4"/>
      <c r="Q14" s="4"/>
    </row>
    <row r="15" spans="1:17" ht="45.75" hidden="1" customHeight="1" x14ac:dyDescent="0.25">
      <c r="A15" s="305" t="s">
        <v>3323</v>
      </c>
      <c r="B15" s="370" t="s">
        <v>3324</v>
      </c>
      <c r="C15" s="371"/>
      <c r="D15" s="4"/>
      <c r="E15" s="4"/>
      <c r="F15" s="4"/>
      <c r="G15" s="4"/>
      <c r="H15" s="4"/>
      <c r="I15" s="4"/>
      <c r="J15" s="4"/>
      <c r="K15" s="4"/>
      <c r="L15" s="4"/>
      <c r="M15" s="4"/>
      <c r="N15" s="4"/>
      <c r="O15" s="4"/>
      <c r="P15" s="4"/>
      <c r="Q15" s="4"/>
    </row>
    <row r="16" spans="1:17" ht="51" hidden="1" customHeight="1" x14ac:dyDescent="0.25">
      <c r="A16" s="305" t="s">
        <v>3325</v>
      </c>
      <c r="B16" s="370" t="s">
        <v>3326</v>
      </c>
      <c r="C16" s="371"/>
      <c r="D16" s="4"/>
      <c r="E16" s="4"/>
      <c r="F16" s="4"/>
      <c r="G16" s="4"/>
      <c r="H16" s="4"/>
      <c r="I16" s="4"/>
      <c r="J16" s="4"/>
      <c r="K16" s="4"/>
      <c r="L16" s="4"/>
      <c r="M16" s="4"/>
      <c r="N16" s="4"/>
      <c r="O16" s="4"/>
      <c r="P16" s="4"/>
      <c r="Q16" s="4"/>
    </row>
    <row r="17" spans="1:17" ht="27.75" hidden="1" customHeight="1" x14ac:dyDescent="0.25">
      <c r="A17" s="305" t="s">
        <v>3327</v>
      </c>
      <c r="B17" s="370" t="s">
        <v>3328</v>
      </c>
      <c r="C17" s="371"/>
      <c r="D17" s="4"/>
      <c r="E17" s="4"/>
      <c r="F17" s="4"/>
      <c r="G17" s="4"/>
      <c r="H17" s="4"/>
      <c r="I17" s="4"/>
      <c r="J17" s="4"/>
      <c r="K17" s="4"/>
      <c r="L17" s="4"/>
      <c r="M17" s="4"/>
      <c r="N17" s="4"/>
      <c r="O17" s="4"/>
      <c r="P17" s="4"/>
      <c r="Q17" s="4"/>
    </row>
    <row r="18" spans="1:17" ht="27.75" hidden="1" customHeight="1" x14ac:dyDescent="0.25">
      <c r="A18" s="305" t="s">
        <v>3329</v>
      </c>
      <c r="B18" s="370" t="s">
        <v>3330</v>
      </c>
      <c r="C18" s="371"/>
      <c r="D18" s="4"/>
      <c r="E18" s="4"/>
      <c r="F18" s="4"/>
      <c r="G18" s="4"/>
      <c r="H18" s="4"/>
      <c r="I18" s="4"/>
      <c r="J18" s="4"/>
      <c r="K18" s="4"/>
      <c r="L18" s="4"/>
      <c r="M18" s="4"/>
      <c r="N18" s="4"/>
      <c r="O18" s="4"/>
      <c r="P18" s="4"/>
      <c r="Q18" s="4"/>
    </row>
    <row r="19" spans="1:17" ht="45" hidden="1" customHeight="1" x14ac:dyDescent="0.25">
      <c r="A19" s="305" t="s">
        <v>3329</v>
      </c>
      <c r="B19" s="370" t="s">
        <v>3331</v>
      </c>
      <c r="C19" s="371"/>
      <c r="D19" s="4"/>
      <c r="E19" s="4"/>
      <c r="F19" s="4"/>
      <c r="G19" s="4"/>
      <c r="H19" s="4"/>
      <c r="I19" s="4"/>
      <c r="J19" s="4"/>
      <c r="K19" s="4"/>
      <c r="L19" s="4"/>
      <c r="M19" s="4"/>
      <c r="N19" s="4"/>
      <c r="O19" s="4"/>
      <c r="P19" s="4"/>
      <c r="Q19" s="4"/>
    </row>
    <row r="20" spans="1:17" ht="45" hidden="1" customHeight="1" x14ac:dyDescent="0.25">
      <c r="A20" s="305" t="s">
        <v>3332</v>
      </c>
      <c r="B20" s="370" t="s">
        <v>3333</v>
      </c>
      <c r="C20" s="371"/>
      <c r="D20" s="4"/>
      <c r="E20" s="4"/>
      <c r="F20" s="4"/>
      <c r="G20" s="4"/>
      <c r="H20" s="4"/>
      <c r="I20" s="4"/>
      <c r="J20" s="4"/>
      <c r="K20" s="4"/>
      <c r="L20" s="4"/>
      <c r="M20" s="4"/>
      <c r="N20" s="4"/>
      <c r="O20" s="4"/>
      <c r="P20" s="4"/>
      <c r="Q20" s="4"/>
    </row>
    <row r="21" spans="1:17" ht="30" hidden="1" customHeight="1" x14ac:dyDescent="0.25">
      <c r="A21" s="305" t="s">
        <v>3334</v>
      </c>
      <c r="B21" s="370" t="s">
        <v>3335</v>
      </c>
      <c r="C21" s="371"/>
      <c r="D21" s="4"/>
      <c r="E21" s="4"/>
      <c r="F21" s="4"/>
      <c r="G21" s="4"/>
      <c r="H21" s="4"/>
      <c r="I21" s="4"/>
      <c r="J21" s="4"/>
      <c r="K21" s="4"/>
      <c r="L21" s="4"/>
      <c r="M21" s="4"/>
      <c r="N21" s="4"/>
      <c r="O21" s="4"/>
      <c r="P21" s="4"/>
      <c r="Q21" s="4"/>
    </row>
    <row r="22" spans="1:17" ht="30" hidden="1" customHeight="1" x14ac:dyDescent="0.25">
      <c r="A22" s="305" t="s">
        <v>3336</v>
      </c>
      <c r="B22" s="370" t="s">
        <v>3337</v>
      </c>
      <c r="C22" s="371"/>
      <c r="D22" s="4"/>
      <c r="E22" s="4"/>
      <c r="F22" s="4"/>
      <c r="G22" s="4"/>
      <c r="H22" s="4"/>
      <c r="I22" s="4"/>
      <c r="J22" s="4"/>
      <c r="K22" s="4"/>
      <c r="L22" s="4"/>
      <c r="M22" s="4"/>
      <c r="N22" s="4"/>
      <c r="O22" s="4"/>
      <c r="P22" s="4"/>
      <c r="Q22" s="4"/>
    </row>
    <row r="23" spans="1:17" ht="30" hidden="1" customHeight="1" x14ac:dyDescent="0.25">
      <c r="A23" s="305" t="s">
        <v>3338</v>
      </c>
      <c r="B23" s="370" t="s">
        <v>3339</v>
      </c>
      <c r="C23" s="371"/>
      <c r="D23" s="4"/>
      <c r="E23" s="4"/>
      <c r="F23" s="4"/>
      <c r="G23" s="4"/>
      <c r="H23" s="4"/>
      <c r="I23" s="4"/>
      <c r="J23" s="4"/>
      <c r="K23" s="4"/>
      <c r="L23" s="4"/>
      <c r="M23" s="4"/>
      <c r="N23" s="4"/>
      <c r="O23" s="4"/>
      <c r="P23" s="4"/>
      <c r="Q23" s="4"/>
    </row>
    <row r="24" spans="1:17" ht="30" hidden="1" customHeight="1" x14ac:dyDescent="0.25">
      <c r="A24" s="305" t="s">
        <v>3340</v>
      </c>
      <c r="B24" s="370" t="s">
        <v>3341</v>
      </c>
      <c r="C24" s="371"/>
      <c r="D24" s="4"/>
      <c r="E24" s="4"/>
      <c r="F24" s="4"/>
      <c r="G24" s="4"/>
      <c r="H24" s="4"/>
      <c r="I24" s="4"/>
      <c r="J24" s="4"/>
      <c r="K24" s="4"/>
      <c r="L24" s="4"/>
      <c r="M24" s="4"/>
      <c r="N24" s="4"/>
      <c r="O24" s="4"/>
      <c r="P24" s="4"/>
      <c r="Q24" s="4"/>
    </row>
    <row r="25" spans="1:17" ht="30" hidden="1" customHeight="1" x14ac:dyDescent="0.25">
      <c r="A25" s="305" t="s">
        <v>3342</v>
      </c>
      <c r="B25" s="370" t="s">
        <v>3343</v>
      </c>
      <c r="C25" s="371"/>
      <c r="D25" s="4"/>
      <c r="E25" s="4"/>
      <c r="F25" s="4"/>
      <c r="G25" s="4"/>
      <c r="H25" s="4"/>
      <c r="I25" s="4"/>
      <c r="J25" s="4"/>
      <c r="K25" s="4"/>
      <c r="L25" s="4"/>
      <c r="M25" s="4"/>
      <c r="N25" s="4"/>
      <c r="O25" s="4"/>
      <c r="P25" s="4"/>
      <c r="Q25" s="4"/>
    </row>
    <row r="26" spans="1:17" ht="30" hidden="1" customHeight="1" x14ac:dyDescent="0.25">
      <c r="A26" s="305" t="s">
        <v>3344</v>
      </c>
      <c r="B26" s="370" t="s">
        <v>3345</v>
      </c>
      <c r="C26" s="371"/>
      <c r="D26" s="4"/>
      <c r="E26" s="4"/>
      <c r="F26" s="4"/>
      <c r="G26" s="4"/>
      <c r="H26" s="4"/>
      <c r="I26" s="4"/>
      <c r="J26" s="4"/>
      <c r="K26" s="4"/>
      <c r="L26" s="4"/>
      <c r="M26" s="4"/>
      <c r="N26" s="4"/>
      <c r="O26" s="4"/>
      <c r="P26" s="4"/>
      <c r="Q26" s="4"/>
    </row>
    <row r="27" spans="1:17" ht="70.5" hidden="1" customHeight="1" x14ac:dyDescent="0.25">
      <c r="A27" s="305" t="s">
        <v>3346</v>
      </c>
      <c r="B27" s="370" t="s">
        <v>3347</v>
      </c>
      <c r="C27" s="371"/>
      <c r="D27" s="4"/>
      <c r="E27" s="4"/>
      <c r="F27" s="4"/>
      <c r="G27" s="4"/>
      <c r="H27" s="4"/>
      <c r="I27" s="4"/>
      <c r="J27" s="4"/>
      <c r="K27" s="4"/>
      <c r="L27" s="4"/>
      <c r="M27" s="4"/>
      <c r="N27" s="4"/>
      <c r="O27" s="4"/>
      <c r="P27" s="4"/>
      <c r="Q27" s="4"/>
    </row>
    <row r="28" spans="1:17" ht="48" hidden="1" customHeight="1" x14ac:dyDescent="0.25">
      <c r="A28" s="305" t="s">
        <v>3348</v>
      </c>
      <c r="B28" s="370" t="s">
        <v>3349</v>
      </c>
      <c r="C28" s="371"/>
      <c r="D28" s="4"/>
      <c r="E28" s="4"/>
      <c r="F28" s="4"/>
      <c r="G28" s="4"/>
      <c r="H28" s="4"/>
      <c r="I28" s="4"/>
      <c r="J28" s="4"/>
      <c r="K28" s="4"/>
      <c r="L28" s="4"/>
      <c r="M28" s="4"/>
      <c r="N28" s="4"/>
      <c r="O28" s="4"/>
      <c r="P28" s="4"/>
      <c r="Q28" s="4"/>
    </row>
    <row r="29" spans="1:17" ht="100.5" hidden="1" customHeight="1" x14ac:dyDescent="0.25">
      <c r="A29" s="305" t="s">
        <v>3350</v>
      </c>
      <c r="B29" s="370" t="s">
        <v>3351</v>
      </c>
      <c r="C29" s="371"/>
      <c r="D29" s="4"/>
      <c r="E29" s="4"/>
      <c r="F29" s="4"/>
      <c r="G29" s="4"/>
      <c r="H29" s="4"/>
      <c r="I29" s="4"/>
      <c r="J29" s="4"/>
      <c r="K29" s="4"/>
      <c r="L29" s="4"/>
      <c r="M29" s="4"/>
      <c r="N29" s="4"/>
      <c r="O29" s="4"/>
      <c r="P29" s="4"/>
      <c r="Q29" s="4"/>
    </row>
    <row r="30" spans="1:17" ht="45" hidden="1" customHeight="1" x14ac:dyDescent="0.25">
      <c r="A30" s="305" t="s">
        <v>3352</v>
      </c>
      <c r="B30" s="370" t="s">
        <v>3353</v>
      </c>
      <c r="C30" s="371"/>
      <c r="D30" s="4"/>
      <c r="E30" s="4"/>
      <c r="F30" s="4"/>
      <c r="G30" s="4"/>
      <c r="H30" s="4"/>
      <c r="I30" s="4"/>
      <c r="J30" s="4"/>
      <c r="K30" s="4"/>
      <c r="L30" s="4"/>
      <c r="M30" s="4"/>
      <c r="N30" s="4"/>
      <c r="O30" s="4"/>
      <c r="P30" s="4"/>
      <c r="Q30" s="4"/>
    </row>
    <row r="31" spans="1:17" ht="45" hidden="1" customHeight="1" x14ac:dyDescent="0.25">
      <c r="A31" s="305" t="s">
        <v>3354</v>
      </c>
      <c r="B31" s="370" t="s">
        <v>3355</v>
      </c>
      <c r="C31" s="371"/>
      <c r="D31" s="4"/>
      <c r="E31" s="4"/>
      <c r="F31" s="4"/>
      <c r="G31" s="4"/>
      <c r="H31" s="4"/>
      <c r="I31" s="4"/>
      <c r="J31" s="4"/>
      <c r="K31" s="4"/>
      <c r="L31" s="4"/>
      <c r="M31" s="4"/>
      <c r="N31" s="4"/>
      <c r="O31" s="4"/>
      <c r="P31" s="4"/>
      <c r="Q31" s="4"/>
    </row>
    <row r="32" spans="1:17" ht="45" hidden="1" customHeight="1" x14ac:dyDescent="0.25">
      <c r="A32" s="305" t="s">
        <v>3356</v>
      </c>
      <c r="B32" s="370" t="s">
        <v>3357</v>
      </c>
      <c r="C32" s="371"/>
      <c r="D32" s="4"/>
      <c r="E32" s="4"/>
      <c r="F32" s="4"/>
      <c r="G32" s="4"/>
      <c r="H32" s="4"/>
      <c r="I32" s="4"/>
      <c r="J32" s="4"/>
      <c r="K32" s="4"/>
      <c r="L32" s="4"/>
      <c r="M32" s="4"/>
      <c r="N32" s="4"/>
      <c r="O32" s="4"/>
      <c r="P32" s="4"/>
      <c r="Q32" s="4"/>
    </row>
    <row r="33" spans="1:17" ht="72" hidden="1" customHeight="1" x14ac:dyDescent="0.25">
      <c r="A33" s="305" t="s">
        <v>3358</v>
      </c>
      <c r="B33" s="370" t="s">
        <v>3359</v>
      </c>
      <c r="C33" s="371"/>
      <c r="D33" s="4"/>
      <c r="E33" s="4"/>
      <c r="F33" s="4"/>
      <c r="G33" s="4"/>
      <c r="H33" s="4"/>
      <c r="I33" s="4"/>
      <c r="J33" s="4"/>
      <c r="K33" s="4"/>
      <c r="L33" s="4"/>
      <c r="M33" s="4"/>
      <c r="N33" s="4"/>
      <c r="O33" s="4"/>
      <c r="P33" s="4"/>
      <c r="Q33" s="4"/>
    </row>
    <row r="34" spans="1:17" ht="79.5" hidden="1" customHeight="1" x14ac:dyDescent="0.25">
      <c r="A34" s="305" t="s">
        <v>3360</v>
      </c>
      <c r="B34" s="370" t="s">
        <v>3361</v>
      </c>
      <c r="C34" s="371"/>
      <c r="D34" s="4"/>
      <c r="E34" s="4"/>
      <c r="F34" s="4"/>
      <c r="G34" s="4"/>
      <c r="H34" s="4"/>
      <c r="I34" s="4"/>
      <c r="J34" s="4"/>
      <c r="K34" s="4"/>
      <c r="L34" s="4"/>
      <c r="M34" s="4"/>
      <c r="N34" s="4"/>
      <c r="O34" s="4"/>
      <c r="P34" s="4"/>
      <c r="Q34" s="4"/>
    </row>
    <row r="35" spans="1:17" ht="70.5" hidden="1" customHeight="1" x14ac:dyDescent="0.25">
      <c r="A35" s="305" t="s">
        <v>3362</v>
      </c>
      <c r="B35" s="370" t="s">
        <v>3363</v>
      </c>
      <c r="C35" s="371"/>
      <c r="D35" s="4"/>
      <c r="E35" s="4"/>
      <c r="F35" s="4"/>
      <c r="G35" s="4"/>
      <c r="H35" s="4"/>
      <c r="I35" s="4"/>
      <c r="J35" s="4"/>
      <c r="K35" s="4"/>
      <c r="L35" s="4"/>
      <c r="M35" s="4"/>
      <c r="N35" s="4"/>
      <c r="O35" s="4"/>
      <c r="P35" s="4"/>
      <c r="Q35" s="4"/>
    </row>
    <row r="36" spans="1:17" ht="45.75" hidden="1" customHeight="1" x14ac:dyDescent="0.25">
      <c r="A36" s="305" t="s">
        <v>3364</v>
      </c>
      <c r="B36" s="370" t="s">
        <v>3365</v>
      </c>
      <c r="C36" s="371"/>
      <c r="D36" s="4"/>
      <c r="E36" s="4"/>
      <c r="F36" s="4"/>
      <c r="G36" s="4"/>
      <c r="H36" s="4"/>
      <c r="I36" s="4"/>
      <c r="J36" s="4"/>
      <c r="K36" s="4"/>
      <c r="L36" s="4"/>
      <c r="M36" s="4"/>
      <c r="N36" s="4"/>
      <c r="O36" s="4"/>
      <c r="P36" s="4"/>
      <c r="Q36" s="4"/>
    </row>
    <row r="37" spans="1:17" ht="54.75" hidden="1" customHeight="1" x14ac:dyDescent="0.25">
      <c r="A37" s="305" t="s">
        <v>3366</v>
      </c>
      <c r="B37" s="370" t="s">
        <v>3367</v>
      </c>
      <c r="C37" s="371"/>
      <c r="D37" s="4"/>
      <c r="E37" s="4"/>
      <c r="F37" s="4"/>
      <c r="G37" s="4"/>
      <c r="H37" s="4"/>
      <c r="I37" s="4"/>
      <c r="J37" s="4"/>
      <c r="K37" s="4"/>
      <c r="L37" s="4"/>
      <c r="M37" s="4"/>
      <c r="N37" s="4"/>
      <c r="O37" s="4"/>
      <c r="P37" s="4"/>
      <c r="Q37" s="4"/>
    </row>
    <row r="38" spans="1:17" ht="37.5" hidden="1" customHeight="1" x14ac:dyDescent="0.25">
      <c r="A38" s="305" t="s">
        <v>3368</v>
      </c>
      <c r="B38" s="370" t="s">
        <v>3369</v>
      </c>
      <c r="C38" s="371"/>
      <c r="D38" s="4"/>
      <c r="E38" s="4"/>
      <c r="F38" s="4"/>
      <c r="G38" s="4"/>
      <c r="H38" s="4"/>
      <c r="I38" s="4"/>
      <c r="J38" s="4"/>
      <c r="K38" s="4"/>
      <c r="L38" s="4"/>
      <c r="M38" s="4"/>
      <c r="N38" s="4"/>
      <c r="O38" s="4"/>
      <c r="P38" s="4"/>
      <c r="Q38" s="4"/>
    </row>
    <row r="39" spans="1:17" ht="61.5" hidden="1" customHeight="1" x14ac:dyDescent="0.25">
      <c r="A39" s="305" t="s">
        <v>3370</v>
      </c>
      <c r="B39" s="370" t="s">
        <v>3371</v>
      </c>
      <c r="C39" s="371"/>
      <c r="D39" s="4"/>
      <c r="E39" s="4"/>
      <c r="F39" s="4"/>
      <c r="G39" s="4"/>
      <c r="H39" s="4"/>
      <c r="I39" s="4"/>
      <c r="J39" s="4"/>
      <c r="K39" s="4"/>
      <c r="L39" s="4"/>
      <c r="M39" s="4"/>
      <c r="N39" s="4"/>
      <c r="O39" s="4"/>
      <c r="P39" s="4"/>
      <c r="Q39" s="4"/>
    </row>
    <row r="40" spans="1:17" ht="53.25" hidden="1" customHeight="1" x14ac:dyDescent="0.25">
      <c r="A40" s="305" t="s">
        <v>3372</v>
      </c>
      <c r="B40" s="370" t="s">
        <v>3373</v>
      </c>
      <c r="C40" s="371"/>
      <c r="D40" s="4"/>
      <c r="E40" s="4"/>
      <c r="F40" s="4"/>
      <c r="G40" s="4"/>
      <c r="H40" s="4"/>
      <c r="I40" s="4"/>
      <c r="J40" s="4"/>
      <c r="K40" s="4"/>
      <c r="L40" s="4"/>
      <c r="M40" s="4"/>
      <c r="N40" s="4"/>
      <c r="O40" s="4"/>
      <c r="P40" s="4"/>
      <c r="Q40" s="4"/>
    </row>
    <row r="41" spans="1:17" ht="73.5" hidden="1" customHeight="1" x14ac:dyDescent="0.25">
      <c r="A41" s="305" t="s">
        <v>3374</v>
      </c>
      <c r="B41" s="370" t="s">
        <v>3375</v>
      </c>
      <c r="C41" s="371"/>
      <c r="D41" s="4"/>
      <c r="E41" s="4"/>
      <c r="F41" s="4"/>
      <c r="G41" s="4"/>
      <c r="H41" s="4"/>
      <c r="I41" s="4"/>
      <c r="J41" s="4"/>
      <c r="K41" s="4"/>
      <c r="L41" s="4"/>
      <c r="M41" s="4"/>
      <c r="N41" s="4"/>
      <c r="O41" s="4"/>
      <c r="P41" s="4"/>
      <c r="Q41" s="4"/>
    </row>
    <row r="42" spans="1:17" ht="57.75" hidden="1" customHeight="1" x14ac:dyDescent="0.25">
      <c r="A42" s="305" t="s">
        <v>3376</v>
      </c>
      <c r="B42" s="370" t="s">
        <v>3377</v>
      </c>
      <c r="C42" s="371"/>
      <c r="D42" s="4"/>
      <c r="E42" s="4"/>
      <c r="F42" s="4"/>
      <c r="G42" s="4"/>
      <c r="H42" s="4"/>
      <c r="I42" s="4"/>
      <c r="J42" s="4"/>
      <c r="K42" s="4"/>
      <c r="L42" s="4"/>
      <c r="M42" s="4"/>
      <c r="N42" s="4"/>
      <c r="O42" s="4"/>
      <c r="P42" s="4"/>
      <c r="Q42" s="4"/>
    </row>
    <row r="43" spans="1:17" ht="84" hidden="1" customHeight="1" x14ac:dyDescent="0.25">
      <c r="A43" s="305" t="s">
        <v>3378</v>
      </c>
      <c r="B43" s="370" t="s">
        <v>3379</v>
      </c>
      <c r="C43" s="371"/>
      <c r="D43" s="4"/>
      <c r="E43" s="4"/>
      <c r="F43" s="4"/>
      <c r="G43" s="4"/>
      <c r="H43" s="4"/>
      <c r="I43" s="4"/>
      <c r="J43" s="4"/>
      <c r="K43" s="4"/>
      <c r="L43" s="4"/>
      <c r="M43" s="4"/>
      <c r="N43" s="4"/>
      <c r="O43" s="4"/>
      <c r="P43" s="4"/>
      <c r="Q43" s="4"/>
    </row>
    <row r="44" spans="1:17" ht="48" hidden="1" customHeight="1" x14ac:dyDescent="0.25">
      <c r="A44" s="305" t="s">
        <v>3380</v>
      </c>
      <c r="B44" s="370" t="s">
        <v>3381</v>
      </c>
      <c r="C44" s="371"/>
      <c r="D44" s="4"/>
      <c r="E44" s="4"/>
      <c r="F44" s="4"/>
      <c r="G44" s="4"/>
      <c r="H44" s="4"/>
      <c r="I44" s="4"/>
      <c r="J44" s="4"/>
      <c r="K44" s="4"/>
      <c r="L44" s="4"/>
      <c r="M44" s="4"/>
      <c r="N44" s="4"/>
      <c r="O44" s="4"/>
      <c r="P44" s="4"/>
      <c r="Q44" s="4"/>
    </row>
    <row r="45" spans="1:17" ht="57" hidden="1" customHeight="1" x14ac:dyDescent="0.25">
      <c r="A45" s="305" t="s">
        <v>3382</v>
      </c>
      <c r="B45" s="370" t="s">
        <v>3383</v>
      </c>
      <c r="C45" s="371"/>
      <c r="D45" s="4"/>
      <c r="E45" s="4"/>
      <c r="F45" s="4"/>
      <c r="G45" s="4"/>
      <c r="H45" s="4"/>
      <c r="I45" s="4"/>
      <c r="J45" s="4"/>
      <c r="K45" s="4"/>
      <c r="L45" s="4"/>
      <c r="M45" s="4"/>
      <c r="N45" s="4"/>
      <c r="O45" s="4"/>
      <c r="P45" s="4"/>
      <c r="Q45" s="4"/>
    </row>
    <row r="46" spans="1:17" ht="73.5" hidden="1" customHeight="1" x14ac:dyDescent="0.25">
      <c r="A46" s="305" t="s">
        <v>3384</v>
      </c>
      <c r="B46" s="379" t="s">
        <v>3385</v>
      </c>
      <c r="C46" s="371"/>
      <c r="D46" s="41"/>
      <c r="E46" s="4"/>
      <c r="F46" s="4"/>
      <c r="G46" s="4"/>
      <c r="H46" s="4"/>
      <c r="I46" s="4"/>
      <c r="J46" s="4"/>
      <c r="K46" s="4"/>
      <c r="L46" s="4"/>
      <c r="M46" s="4"/>
      <c r="N46" s="4"/>
      <c r="O46" s="4"/>
      <c r="P46" s="4"/>
      <c r="Q46" s="4"/>
    </row>
    <row r="47" spans="1:17" ht="66" hidden="1" customHeight="1" x14ac:dyDescent="0.25">
      <c r="A47" s="46" t="s">
        <v>3386</v>
      </c>
      <c r="B47" s="380" t="s">
        <v>3387</v>
      </c>
      <c r="C47" s="380"/>
      <c r="D47" s="4"/>
      <c r="E47" s="4"/>
      <c r="F47" s="4"/>
      <c r="G47" s="4"/>
      <c r="H47" s="4"/>
      <c r="I47" s="4"/>
      <c r="J47" s="4"/>
      <c r="K47" s="4"/>
      <c r="L47" s="4"/>
      <c r="M47" s="4"/>
      <c r="N47" s="4"/>
      <c r="O47" s="4"/>
      <c r="P47" s="4"/>
      <c r="Q47" s="4"/>
    </row>
    <row r="48" spans="1:17" ht="123.75" customHeight="1" x14ac:dyDescent="0.25">
      <c r="A48" s="267" t="s">
        <v>3388</v>
      </c>
      <c r="B48" s="378" t="s">
        <v>3389</v>
      </c>
      <c r="C48" s="377"/>
      <c r="D48" s="4"/>
      <c r="E48" s="4"/>
      <c r="F48" s="4"/>
      <c r="G48" s="4"/>
      <c r="H48" s="4"/>
      <c r="I48" s="4"/>
      <c r="J48" s="4"/>
      <c r="K48" s="4"/>
      <c r="L48" s="4"/>
      <c r="M48" s="4"/>
      <c r="N48" s="4"/>
      <c r="O48" s="4"/>
      <c r="P48" s="4"/>
      <c r="Q48" s="4"/>
    </row>
    <row r="49" spans="1:17" ht="34.5" customHeight="1" x14ac:dyDescent="0.25">
      <c r="A49" s="267" t="s">
        <v>3390</v>
      </c>
      <c r="B49" s="376" t="s">
        <v>3391</v>
      </c>
      <c r="C49" s="377"/>
      <c r="D49" s="4"/>
      <c r="E49" s="4"/>
      <c r="F49" s="4"/>
      <c r="G49" s="4"/>
      <c r="H49" s="4"/>
      <c r="I49" s="4"/>
      <c r="J49" s="4"/>
      <c r="K49" s="4"/>
      <c r="L49" s="4"/>
      <c r="M49" s="4"/>
      <c r="N49" s="4"/>
      <c r="O49" s="4"/>
      <c r="P49" s="4"/>
      <c r="Q49" s="4"/>
    </row>
    <row r="50" spans="1:17" ht="34.5" customHeight="1" x14ac:dyDescent="0.25">
      <c r="A50" s="267" t="s">
        <v>3392</v>
      </c>
      <c r="B50" s="376" t="s">
        <v>3393</v>
      </c>
      <c r="C50" s="377"/>
      <c r="D50" s="4"/>
      <c r="E50" s="4"/>
      <c r="F50" s="4"/>
      <c r="G50" s="4"/>
      <c r="H50" s="4"/>
      <c r="I50" s="4"/>
      <c r="J50" s="4"/>
      <c r="K50" s="4"/>
      <c r="L50" s="4"/>
      <c r="M50" s="4"/>
      <c r="N50" s="4"/>
      <c r="O50" s="4"/>
      <c r="P50" s="4"/>
      <c r="Q50" s="4"/>
    </row>
    <row r="51" spans="1:17" ht="31.5" customHeight="1" x14ac:dyDescent="0.25">
      <c r="A51" s="306" t="s">
        <v>3394</v>
      </c>
      <c r="B51" s="370" t="s">
        <v>3395</v>
      </c>
      <c r="C51" s="371"/>
      <c r="D51" s="4"/>
      <c r="E51" s="4"/>
      <c r="F51" s="4"/>
      <c r="G51" s="4"/>
      <c r="H51" s="4"/>
      <c r="I51" s="4"/>
      <c r="J51" s="4"/>
      <c r="K51" s="4"/>
      <c r="L51" s="4"/>
      <c r="M51" s="4"/>
      <c r="N51" s="4"/>
      <c r="O51" s="4"/>
      <c r="P51" s="4"/>
      <c r="Q51" s="4"/>
    </row>
    <row r="52" spans="1:17" ht="31.5" customHeight="1" x14ac:dyDescent="0.25">
      <c r="A52" s="306" t="s">
        <v>3396</v>
      </c>
      <c r="B52" s="370" t="s">
        <v>3397</v>
      </c>
      <c r="C52" s="371"/>
      <c r="D52" s="4"/>
      <c r="E52" s="4"/>
      <c r="F52" s="4"/>
      <c r="G52" s="4"/>
      <c r="H52" s="4"/>
      <c r="I52" s="4"/>
      <c r="J52" s="4"/>
      <c r="K52" s="4"/>
      <c r="L52" s="4"/>
      <c r="M52" s="4"/>
      <c r="N52" s="4"/>
      <c r="O52" s="4"/>
      <c r="P52" s="4"/>
      <c r="Q52" s="4"/>
    </row>
    <row r="53" spans="1:17" ht="31.5" customHeight="1" x14ac:dyDescent="0.25">
      <c r="A53" s="306" t="s">
        <v>3398</v>
      </c>
      <c r="B53" s="370" t="s">
        <v>3399</v>
      </c>
      <c r="C53" s="371"/>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50602</v>
      </c>
      <c r="H6" s="19" t="s">
        <v>26</v>
      </c>
      <c r="I6" s="20" t="s">
        <v>27</v>
      </c>
      <c r="J6" s="4"/>
      <c r="L6" s="4"/>
      <c r="M6" s="4"/>
      <c r="N6" s="4"/>
      <c r="O6" s="4"/>
      <c r="P6" s="4"/>
      <c r="Q6" s="4"/>
      <c r="R6" s="4"/>
      <c r="S6" s="4"/>
      <c r="T6" s="4"/>
      <c r="U6" s="4"/>
      <c r="V6" s="4"/>
      <c r="W6" s="4"/>
      <c r="X6" s="4"/>
    </row>
    <row r="7" spans="1:24" ht="15" customHeight="1" x14ac:dyDescent="0.25">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39.6" x14ac:dyDescent="0.25">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5">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3.2" x14ac:dyDescent="0.25">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5">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2" t="s">
        <v>29</v>
      </c>
      <c r="B16" s="328" t="str">
        <f>'PR-RAS'!B6</f>
        <v xml:space="preserve">PRIHODI POSLOVANJA (šifre 61+62+63+64+65+66+67+68) </v>
      </c>
      <c r="C16" s="329"/>
      <c r="D16" s="329"/>
      <c r="E16" s="329"/>
      <c r="F16" s="330"/>
      <c r="G16" s="34" t="str">
        <f>'PR-RAS'!C6</f>
        <v>6</v>
      </c>
      <c r="H16" s="170">
        <f>'PR-RAS'!D6</f>
        <v>96567</v>
      </c>
      <c r="I16" s="170">
        <f>'PR-RAS'!E6</f>
        <v>108341.08</v>
      </c>
      <c r="J16" s="4"/>
      <c r="K16" s="4"/>
      <c r="L16" s="4"/>
      <c r="M16" s="4"/>
      <c r="N16" s="4"/>
      <c r="O16" s="4"/>
      <c r="P16" s="4"/>
      <c r="Q16" s="4"/>
      <c r="R16" s="4"/>
      <c r="S16" s="4"/>
      <c r="T16" s="4"/>
      <c r="U16" s="4"/>
      <c r="V16" s="4"/>
      <c r="W16" s="4"/>
      <c r="X16" s="4"/>
    </row>
    <row r="17" spans="1:24" ht="12.75" customHeight="1" x14ac:dyDescent="0.25">
      <c r="A17" s="323"/>
      <c r="B17" s="331" t="str">
        <f>'PR-RAS'!B151</f>
        <v xml:space="preserve">RASHODI POSLOVANJA (šifre 31+32+34+35+36+37+38) </v>
      </c>
      <c r="C17" s="332"/>
      <c r="D17" s="332"/>
      <c r="E17" s="332"/>
      <c r="F17" s="333"/>
      <c r="G17" s="35" t="str">
        <f>'PR-RAS'!C151</f>
        <v>3</v>
      </c>
      <c r="H17" s="170">
        <f>'PR-RAS'!D151</f>
        <v>82261.63</v>
      </c>
      <c r="I17" s="170">
        <f>'PR-RAS'!E151</f>
        <v>87974.510000000009</v>
      </c>
      <c r="J17" s="4"/>
      <c r="K17" s="4"/>
      <c r="L17" s="4"/>
      <c r="M17" s="4"/>
      <c r="N17" s="4"/>
      <c r="O17" s="4"/>
      <c r="P17" s="4"/>
      <c r="Q17" s="4"/>
      <c r="R17" s="4"/>
      <c r="S17" s="4"/>
      <c r="T17" s="4"/>
      <c r="U17" s="4"/>
      <c r="V17" s="4"/>
      <c r="W17" s="4"/>
      <c r="X17" s="4"/>
    </row>
    <row r="18" spans="1:24" ht="12.75" customHeight="1" x14ac:dyDescent="0.25">
      <c r="A18" s="323"/>
      <c r="B18" s="331" t="str">
        <f>'PR-RAS'!B645</f>
        <v>Višak prihoda i primitaka raspoloživ u sljedećem razdoblju (šifre X005 + '9221-9222' - Y005 - '9222-9221')</v>
      </c>
      <c r="C18" s="332"/>
      <c r="D18" s="332"/>
      <c r="E18" s="332"/>
      <c r="F18" s="333"/>
      <c r="G18" s="35" t="str">
        <f>'PR-RAS'!C645</f>
        <v>X006</v>
      </c>
      <c r="H18" s="170">
        <f>'PR-RAS'!D645</f>
        <v>7679.9200000000019</v>
      </c>
      <c r="I18" s="170">
        <f>'PR-RAS'!E645</f>
        <v>9138.8199999999924</v>
      </c>
      <c r="J18" s="4"/>
      <c r="K18" s="4"/>
      <c r="L18" s="4"/>
      <c r="M18" s="4"/>
      <c r="N18" s="4"/>
      <c r="O18" s="4"/>
      <c r="P18" s="4"/>
      <c r="Q18" s="4"/>
      <c r="R18" s="4"/>
      <c r="S18" s="4"/>
      <c r="T18" s="4"/>
      <c r="U18" s="4"/>
      <c r="V18" s="4"/>
      <c r="W18" s="4"/>
      <c r="X18" s="4"/>
    </row>
    <row r="19" spans="1:24" ht="12.75" customHeight="1" x14ac:dyDescent="0.25">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5">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5">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5">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5">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5">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5">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5">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28308.66</v>
      </c>
      <c r="J33" s="4"/>
      <c r="K33" s="4"/>
      <c r="L33" s="4"/>
      <c r="M33" s="4"/>
      <c r="N33" s="4"/>
      <c r="O33" s="4"/>
      <c r="P33" s="4"/>
      <c r="Q33" s="4"/>
      <c r="R33" s="4"/>
      <c r="S33" s="4"/>
      <c r="T33" s="4"/>
      <c r="U33" s="4"/>
      <c r="V33" s="4"/>
      <c r="W33" s="4"/>
      <c r="X33" s="4"/>
    </row>
    <row r="34" spans="1:24" ht="12.75" customHeight="1" x14ac:dyDescent="0.25">
      <c r="A34" s="323"/>
      <c r="B34" s="331" t="str">
        <f>OBVEZE!B42</f>
        <v>Stanje obveza na kraju izvještajnog razdoblja (šifre V001+V002-V004) i (šifre V007+V009)</v>
      </c>
      <c r="C34" s="332"/>
      <c r="D34" s="332"/>
      <c r="E34" s="332"/>
      <c r="F34" s="333"/>
      <c r="G34" s="158" t="str">
        <f>OBVEZE!C42</f>
        <v>V006</v>
      </c>
      <c r="H34" s="174" t="s">
        <v>46</v>
      </c>
      <c r="I34" s="175">
        <f>OBVEZE!D42</f>
        <v>13282.12999999999</v>
      </c>
      <c r="J34" s="4"/>
      <c r="K34" s="4"/>
      <c r="L34" s="4"/>
      <c r="M34" s="4"/>
      <c r="N34" s="4"/>
      <c r="O34" s="4"/>
      <c r="P34" s="4"/>
      <c r="Q34" s="4"/>
      <c r="R34" s="4"/>
      <c r="S34" s="4"/>
      <c r="T34" s="4"/>
      <c r="U34" s="4"/>
      <c r="V34" s="4"/>
      <c r="W34" s="4"/>
      <c r="X34" s="4"/>
    </row>
    <row r="35" spans="1:24" ht="12.75" customHeight="1" x14ac:dyDescent="0.25">
      <c r="A35" s="323"/>
      <c r="B35" s="331" t="str">
        <f>OBVEZE!B43</f>
        <v>Stanje dospjelih obveza na kraju izvještajnog razdoblja (šifre V008+D23+D24 + 'D dio 25,26')</v>
      </c>
      <c r="C35" s="332"/>
      <c r="D35" s="332"/>
      <c r="E35" s="332"/>
      <c r="F35" s="33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4"/>
      <c r="B36" s="334" t="str">
        <f>OBVEZE!B101</f>
        <v>Stanje nedospjelih obveza na kraju izvještajnog razdoblja (šifre V010 + ND23 + ND24 + 'ND dio 25,26')</v>
      </c>
      <c r="C36" s="335"/>
      <c r="D36" s="335"/>
      <c r="E36" s="335"/>
      <c r="F36" s="336"/>
      <c r="G36" s="159" t="str">
        <f>OBVEZE!C101</f>
        <v>V009</v>
      </c>
      <c r="H36" s="178" t="s">
        <v>46</v>
      </c>
      <c r="I36" s="179">
        <f>OBVEZE!D101</f>
        <v>13282.13</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Normal="100" workbookViewId="0">
      <selection activeCell="D994" sqref="D994:E994"/>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5" t="s">
        <v>51</v>
      </c>
      <c r="B2" s="346"/>
      <c r="C2" s="346"/>
      <c r="D2" s="346"/>
      <c r="E2" s="346"/>
      <c r="F2" s="346"/>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47" t="s">
        <v>57</v>
      </c>
      <c r="B5" s="348"/>
      <c r="C5" s="214"/>
      <c r="D5" s="72"/>
      <c r="E5" s="72"/>
      <c r="F5" s="59"/>
    </row>
    <row r="6" spans="1:25" ht="12.75" customHeight="1" x14ac:dyDescent="0.2">
      <c r="A6" s="53">
        <v>6</v>
      </c>
      <c r="B6" s="85" t="s">
        <v>58</v>
      </c>
      <c r="C6" s="50" t="s">
        <v>59</v>
      </c>
      <c r="D6" s="51">
        <f>D7+D44+D50+D82+D106+D124+D133+D139</f>
        <v>96567</v>
      </c>
      <c r="E6" s="51">
        <f>E7+E44+E50+E82+E106+E124+E133+E139</f>
        <v>108341.08</v>
      </c>
      <c r="F6" s="52">
        <f t="shared" ref="F6:F131" si="0">IF(D6&lt;&gt;0,IF(E6/D6&gt;=100,"&gt;&gt;100",E6/D6*100),"-")</f>
        <v>112.19265380513012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c r="F60" s="52" t="str">
        <f t="shared" si="0"/>
        <v>-</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12" x14ac:dyDescent="0.2">
      <c r="A70" s="53" t="s">
        <v>186</v>
      </c>
      <c r="B70" s="85" t="s">
        <v>187</v>
      </c>
      <c r="C70" s="50" t="s">
        <v>186</v>
      </c>
      <c r="D70" s="242">
        <v>0</v>
      </c>
      <c r="E70" s="242"/>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0.01</v>
      </c>
      <c r="E82" s="51">
        <f t="shared" si="19"/>
        <v>0</v>
      </c>
      <c r="F82" s="52">
        <f t="shared" si="0"/>
        <v>0</v>
      </c>
    </row>
    <row r="83" spans="1:6" ht="12.75" customHeight="1" x14ac:dyDescent="0.2">
      <c r="A83" s="53">
        <v>641</v>
      </c>
      <c r="B83" s="85" t="s">
        <v>212</v>
      </c>
      <c r="C83" s="50" t="s">
        <v>213</v>
      </c>
      <c r="D83" s="51">
        <f t="shared" ref="D83:E83" si="20">SUM(D84:D90)</f>
        <v>0.01</v>
      </c>
      <c r="E83" s="51">
        <f t="shared" si="20"/>
        <v>0</v>
      </c>
      <c r="F83" s="52">
        <f t="shared" si="0"/>
        <v>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0.01</v>
      </c>
      <c r="E85" s="242"/>
      <c r="F85" s="52">
        <f t="shared" si="0"/>
        <v>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460.22</v>
      </c>
      <c r="E106" s="51">
        <f t="shared" si="23"/>
        <v>0</v>
      </c>
      <c r="F106" s="52">
        <f t="shared" si="0"/>
        <v>0</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460.22</v>
      </c>
      <c r="E112" s="51">
        <f t="shared" si="25"/>
        <v>0</v>
      </c>
      <c r="F112" s="52">
        <f t="shared" si="0"/>
        <v>0</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460.22</v>
      </c>
      <c r="E117" s="242"/>
      <c r="F117" s="52">
        <f t="shared" si="0"/>
        <v>0</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26806.03</v>
      </c>
      <c r="E124" s="51">
        <f t="shared" si="27"/>
        <v>22802.84</v>
      </c>
      <c r="F124" s="52">
        <f t="shared" si="0"/>
        <v>85.066084011694386</v>
      </c>
    </row>
    <row r="125" spans="1:6" ht="12.75" customHeight="1" x14ac:dyDescent="0.2">
      <c r="A125" s="53">
        <v>661</v>
      </c>
      <c r="B125" s="86" t="s">
        <v>296</v>
      </c>
      <c r="C125" s="50" t="s">
        <v>297</v>
      </c>
      <c r="D125" s="51">
        <f t="shared" ref="D125:E125" si="28">SUM(D126:D127)</f>
        <v>26806.03</v>
      </c>
      <c r="E125" s="51">
        <f t="shared" si="28"/>
        <v>22802.84</v>
      </c>
      <c r="F125" s="52">
        <f t="shared" si="0"/>
        <v>85.066084011694386</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26806.03</v>
      </c>
      <c r="E127" s="242">
        <v>22802.84</v>
      </c>
      <c r="F127" s="52">
        <f t="shared" si="0"/>
        <v>85.066084011694386</v>
      </c>
    </row>
    <row r="128" spans="1:6" ht="22.8"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69300.740000000005</v>
      </c>
      <c r="E133" s="51">
        <f t="shared" si="30"/>
        <v>85538.240000000005</v>
      </c>
      <c r="F133" s="52">
        <f t="shared" ref="F133:F223" si="31">IF(D133&lt;&gt;0,IF(E133/D133&gt;=100,"&gt;&gt;100",E133/D133*100),"-")</f>
        <v>123.43048573507296</v>
      </c>
    </row>
    <row r="134" spans="1:6" ht="22.8" x14ac:dyDescent="0.2">
      <c r="A134" s="53">
        <v>671</v>
      </c>
      <c r="B134" s="232" t="s">
        <v>314</v>
      </c>
      <c r="C134" s="50" t="s">
        <v>315</v>
      </c>
      <c r="D134" s="51">
        <f t="shared" ref="D134:E134" si="32">SUM(D135:D137)</f>
        <v>69300.740000000005</v>
      </c>
      <c r="E134" s="51">
        <f t="shared" si="32"/>
        <v>85538.240000000005</v>
      </c>
      <c r="F134" s="52">
        <f t="shared" si="31"/>
        <v>123.43048573507296</v>
      </c>
    </row>
    <row r="135" spans="1:6" ht="12.75" customHeight="1" x14ac:dyDescent="0.2">
      <c r="A135" s="53">
        <v>6711</v>
      </c>
      <c r="B135" s="85" t="s">
        <v>316</v>
      </c>
      <c r="C135" s="50" t="s">
        <v>317</v>
      </c>
      <c r="D135" s="242">
        <v>62994.75</v>
      </c>
      <c r="E135" s="242">
        <v>68349.490000000005</v>
      </c>
      <c r="F135" s="52">
        <f t="shared" si="31"/>
        <v>108.50029565955894</v>
      </c>
    </row>
    <row r="136" spans="1:6" ht="22.8" x14ac:dyDescent="0.2">
      <c r="A136" s="53">
        <v>6712</v>
      </c>
      <c r="B136" s="232" t="s">
        <v>318</v>
      </c>
      <c r="C136" s="50" t="s">
        <v>319</v>
      </c>
      <c r="D136" s="242">
        <v>6305.99</v>
      </c>
      <c r="E136" s="242">
        <v>17188.75</v>
      </c>
      <c r="F136" s="52">
        <f t="shared" si="31"/>
        <v>272.57813602622269</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82261.63</v>
      </c>
      <c r="E151" s="51">
        <f t="shared" si="35"/>
        <v>87974.510000000009</v>
      </c>
      <c r="F151" s="52">
        <f t="shared" si="31"/>
        <v>106.94476878223784</v>
      </c>
    </row>
    <row r="152" spans="1:6" ht="12.75" customHeight="1" x14ac:dyDescent="0.2">
      <c r="A152" s="53">
        <v>31</v>
      </c>
      <c r="B152" s="85" t="s">
        <v>349</v>
      </c>
      <c r="C152" s="50" t="s">
        <v>350</v>
      </c>
      <c r="D152" s="51">
        <f t="shared" ref="D152:E152" si="36">D153+D158+D159</f>
        <v>62937.39</v>
      </c>
      <c r="E152" s="51">
        <f t="shared" si="36"/>
        <v>65271.7</v>
      </c>
      <c r="F152" s="52">
        <f t="shared" si="31"/>
        <v>103.70893994809762</v>
      </c>
    </row>
    <row r="153" spans="1:6" ht="12.75" customHeight="1" x14ac:dyDescent="0.2">
      <c r="A153" s="53">
        <v>311</v>
      </c>
      <c r="B153" s="85" t="s">
        <v>351</v>
      </c>
      <c r="C153" s="50" t="s">
        <v>352</v>
      </c>
      <c r="D153" s="51">
        <f t="shared" ref="D153:E153" si="37">SUM(D154:D157)</f>
        <v>48090.92</v>
      </c>
      <c r="E153" s="51">
        <f t="shared" si="37"/>
        <v>52617.32</v>
      </c>
      <c r="F153" s="52">
        <f t="shared" si="31"/>
        <v>109.41217177795725</v>
      </c>
    </row>
    <row r="154" spans="1:6" ht="12.75" customHeight="1" x14ac:dyDescent="0.2">
      <c r="A154" s="53">
        <v>3111</v>
      </c>
      <c r="B154" s="85" t="s">
        <v>353</v>
      </c>
      <c r="C154" s="50" t="s">
        <v>354</v>
      </c>
      <c r="D154" s="242">
        <v>48090.92</v>
      </c>
      <c r="E154" s="242">
        <v>52617.32</v>
      </c>
      <c r="F154" s="52">
        <f t="shared" si="31"/>
        <v>109.41217177795725</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6911.47</v>
      </c>
      <c r="E158" s="242">
        <v>3972.5</v>
      </c>
      <c r="F158" s="52">
        <f t="shared" si="31"/>
        <v>57.476918803091095</v>
      </c>
    </row>
    <row r="159" spans="1:6" ht="12.75" customHeight="1" x14ac:dyDescent="0.2">
      <c r="A159" s="53">
        <v>313</v>
      </c>
      <c r="B159" s="85" t="s">
        <v>363</v>
      </c>
      <c r="C159" s="50" t="s">
        <v>364</v>
      </c>
      <c r="D159" s="51">
        <f t="shared" ref="D159:E159" si="38">SUM(D160:D162)</f>
        <v>7935</v>
      </c>
      <c r="E159" s="51">
        <f t="shared" si="38"/>
        <v>8681.8799999999992</v>
      </c>
      <c r="F159" s="52">
        <f t="shared" si="31"/>
        <v>109.41247637051039</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7935</v>
      </c>
      <c r="E161" s="242">
        <v>8681.8799999999992</v>
      </c>
      <c r="F161" s="52">
        <f t="shared" si="31"/>
        <v>109.41247637051039</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18591.930000000004</v>
      </c>
      <c r="E163" s="51">
        <f t="shared" si="39"/>
        <v>21934.46</v>
      </c>
      <c r="F163" s="52">
        <f t="shared" si="31"/>
        <v>117.97839170005477</v>
      </c>
    </row>
    <row r="164" spans="1:6" ht="12.75" customHeight="1" x14ac:dyDescent="0.2">
      <c r="A164" s="53">
        <v>321</v>
      </c>
      <c r="B164" s="85" t="s">
        <v>372</v>
      </c>
      <c r="C164" s="50" t="s">
        <v>373</v>
      </c>
      <c r="D164" s="51">
        <f t="shared" ref="D164:E164" si="40">SUM(D165:D168)</f>
        <v>557.56999999999994</v>
      </c>
      <c r="E164" s="51">
        <f t="shared" si="40"/>
        <v>742.36</v>
      </c>
      <c r="F164" s="52">
        <f t="shared" si="31"/>
        <v>133.14202701006153</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182.63</v>
      </c>
      <c r="E166" s="242">
        <v>742.36</v>
      </c>
      <c r="F166" s="52">
        <f t="shared" si="31"/>
        <v>406.48305316760667</v>
      </c>
    </row>
    <row r="167" spans="1:6" ht="12.75" customHeight="1" x14ac:dyDescent="0.2">
      <c r="A167" s="53">
        <v>3213</v>
      </c>
      <c r="B167" s="85" t="s">
        <v>378</v>
      </c>
      <c r="C167" s="50" t="s">
        <v>379</v>
      </c>
      <c r="D167" s="242">
        <v>374.94</v>
      </c>
      <c r="E167" s="242"/>
      <c r="F167" s="52">
        <f t="shared" si="31"/>
        <v>0</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10657.600000000002</v>
      </c>
      <c r="E169" s="51">
        <f t="shared" si="41"/>
        <v>8944</v>
      </c>
      <c r="F169" s="52">
        <f t="shared" si="31"/>
        <v>83.921333133163174</v>
      </c>
    </row>
    <row r="170" spans="1:6" ht="12.75" customHeight="1" x14ac:dyDescent="0.2">
      <c r="A170" s="53">
        <v>3221</v>
      </c>
      <c r="B170" s="85" t="s">
        <v>384</v>
      </c>
      <c r="C170" s="50" t="s">
        <v>385</v>
      </c>
      <c r="D170" s="242">
        <v>2545.34</v>
      </c>
      <c r="E170" s="242">
        <v>2927.63</v>
      </c>
      <c r="F170" s="52">
        <f t="shared" si="31"/>
        <v>115.01921157880676</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6033.22</v>
      </c>
      <c r="E172" s="242">
        <v>2561.21</v>
      </c>
      <c r="F172" s="52">
        <f t="shared" si="31"/>
        <v>42.451791912113265</v>
      </c>
    </row>
    <row r="173" spans="1:6" ht="12.75" customHeight="1" x14ac:dyDescent="0.2">
      <c r="A173" s="53">
        <v>3224</v>
      </c>
      <c r="B173" s="85" t="s">
        <v>390</v>
      </c>
      <c r="C173" s="50" t="s">
        <v>391</v>
      </c>
      <c r="D173" s="242">
        <v>1305.03</v>
      </c>
      <c r="E173" s="242">
        <v>2939.23</v>
      </c>
      <c r="F173" s="52">
        <f t="shared" si="31"/>
        <v>225.22317494616982</v>
      </c>
    </row>
    <row r="174" spans="1:6" ht="12.75" customHeight="1" x14ac:dyDescent="0.2">
      <c r="A174" s="53">
        <v>3225</v>
      </c>
      <c r="B174" s="85" t="s">
        <v>392</v>
      </c>
      <c r="C174" s="50" t="s">
        <v>393</v>
      </c>
      <c r="D174" s="242">
        <v>774.01</v>
      </c>
      <c r="E174" s="242">
        <v>515.92999999999995</v>
      </c>
      <c r="F174" s="52">
        <f t="shared" si="31"/>
        <v>66.656761540548572</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5112.45</v>
      </c>
      <c r="E177" s="51">
        <f t="shared" si="42"/>
        <v>8043.2699999999995</v>
      </c>
      <c r="F177" s="52">
        <f t="shared" si="31"/>
        <v>157.3271132236012</v>
      </c>
    </row>
    <row r="178" spans="1:6" ht="12.75" customHeight="1" x14ac:dyDescent="0.2">
      <c r="A178" s="53">
        <v>3231</v>
      </c>
      <c r="B178" s="85" t="s">
        <v>400</v>
      </c>
      <c r="C178" s="50" t="s">
        <v>401</v>
      </c>
      <c r="D178" s="242">
        <v>178.78</v>
      </c>
      <c r="E178" s="242">
        <v>178.8</v>
      </c>
      <c r="F178" s="52">
        <f t="shared" si="31"/>
        <v>100.01118693366149</v>
      </c>
    </row>
    <row r="179" spans="1:6" ht="12.75" customHeight="1" x14ac:dyDescent="0.2">
      <c r="A179" s="53">
        <v>3232</v>
      </c>
      <c r="B179" s="85" t="s">
        <v>402</v>
      </c>
      <c r="C179" s="50" t="s">
        <v>403</v>
      </c>
      <c r="D179" s="242">
        <v>149.44999999999999</v>
      </c>
      <c r="E179" s="242">
        <v>1808.34</v>
      </c>
      <c r="F179" s="52">
        <f t="shared" si="31"/>
        <v>1209.9966543994647</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1489.37</v>
      </c>
      <c r="E181" s="242">
        <v>2625.43</v>
      </c>
      <c r="F181" s="52">
        <f t="shared" si="31"/>
        <v>176.27788930890242</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656.98</v>
      </c>
      <c r="E183" s="242"/>
      <c r="F183" s="52">
        <f t="shared" si="31"/>
        <v>0</v>
      </c>
    </row>
    <row r="184" spans="1:6" ht="12.75" customHeight="1" x14ac:dyDescent="0.2">
      <c r="A184" s="53">
        <v>3237</v>
      </c>
      <c r="B184" s="85" t="s">
        <v>412</v>
      </c>
      <c r="C184" s="50" t="s">
        <v>413</v>
      </c>
      <c r="D184" s="242">
        <v>2637.87</v>
      </c>
      <c r="E184" s="242">
        <v>3430.7</v>
      </c>
      <c r="F184" s="52">
        <f t="shared" si="31"/>
        <v>130.05568887018691</v>
      </c>
    </row>
    <row r="185" spans="1:6" ht="12.75" customHeight="1" x14ac:dyDescent="0.2">
      <c r="A185" s="53">
        <v>3238</v>
      </c>
      <c r="B185" s="85" t="s">
        <v>414</v>
      </c>
      <c r="C185" s="50" t="s">
        <v>415</v>
      </c>
      <c r="D185" s="242">
        <v>0</v>
      </c>
      <c r="E185" s="242"/>
      <c r="F185" s="52" t="str">
        <f t="shared" si="31"/>
        <v>-</v>
      </c>
    </row>
    <row r="186" spans="1:6" ht="12.75" customHeight="1" x14ac:dyDescent="0.2">
      <c r="A186" s="53">
        <v>3239</v>
      </c>
      <c r="B186" s="85" t="s">
        <v>416</v>
      </c>
      <c r="C186" s="50" t="s">
        <v>417</v>
      </c>
      <c r="D186" s="242">
        <v>0</v>
      </c>
      <c r="E186" s="242"/>
      <c r="F186" s="52" t="str">
        <f t="shared" si="31"/>
        <v>-</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2264.31</v>
      </c>
      <c r="E188" s="51">
        <f t="shared" si="43"/>
        <v>4204.83</v>
      </c>
      <c r="F188" s="52">
        <f t="shared" si="31"/>
        <v>185.70027955536125</v>
      </c>
    </row>
    <row r="189" spans="1:6" ht="12.75" customHeight="1" x14ac:dyDescent="0.2">
      <c r="A189" s="53">
        <v>3291</v>
      </c>
      <c r="B189" s="232" t="s">
        <v>422</v>
      </c>
      <c r="C189" s="50" t="s">
        <v>423</v>
      </c>
      <c r="D189" s="242">
        <v>594.48</v>
      </c>
      <c r="E189" s="242">
        <v>594.41999999999996</v>
      </c>
      <c r="F189" s="52">
        <f t="shared" si="31"/>
        <v>99.989907145740801</v>
      </c>
    </row>
    <row r="190" spans="1:6" ht="12.75" customHeight="1" x14ac:dyDescent="0.2">
      <c r="A190" s="53">
        <v>3292</v>
      </c>
      <c r="B190" s="85" t="s">
        <v>424</v>
      </c>
      <c r="C190" s="50" t="s">
        <v>425</v>
      </c>
      <c r="D190" s="242">
        <v>895.77</v>
      </c>
      <c r="E190" s="242">
        <v>947.33</v>
      </c>
      <c r="F190" s="52">
        <f t="shared" si="31"/>
        <v>105.75594181542138</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774.06</v>
      </c>
      <c r="E195" s="242">
        <v>2663.08</v>
      </c>
      <c r="F195" s="52">
        <f t="shared" si="31"/>
        <v>344.04051365527221</v>
      </c>
    </row>
    <row r="196" spans="1:6" ht="12.75" customHeight="1" x14ac:dyDescent="0.2">
      <c r="A196" s="53">
        <v>34</v>
      </c>
      <c r="B196" s="232" t="s">
        <v>436</v>
      </c>
      <c r="C196" s="50" t="s">
        <v>437</v>
      </c>
      <c r="D196" s="51">
        <f t="shared" ref="D196:E196" si="44">D197+D202+D210</f>
        <v>732.31</v>
      </c>
      <c r="E196" s="51">
        <f t="shared" si="44"/>
        <v>768.35</v>
      </c>
      <c r="F196" s="52">
        <f t="shared" si="31"/>
        <v>104.92141306277398</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c r="F203" s="52" t="str">
        <f t="shared" si="31"/>
        <v>-</v>
      </c>
    </row>
    <row r="204" spans="1:6" ht="22.8" x14ac:dyDescent="0.2">
      <c r="A204" s="53">
        <v>3422</v>
      </c>
      <c r="B204" s="232" t="s">
        <v>452</v>
      </c>
      <c r="C204" s="50" t="s">
        <v>453</v>
      </c>
      <c r="D204" s="242">
        <v>0</v>
      </c>
      <c r="E204" s="242"/>
      <c r="F204" s="52" t="str">
        <f t="shared" si="31"/>
        <v>-</v>
      </c>
    </row>
    <row r="205" spans="1:6" ht="22.8"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2.8"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732.31</v>
      </c>
      <c r="E210" s="51">
        <f t="shared" si="47"/>
        <v>768.35</v>
      </c>
      <c r="F210" s="52">
        <f t="shared" si="31"/>
        <v>104.92141306277398</v>
      </c>
    </row>
    <row r="211" spans="1:6" ht="12.75" customHeight="1" x14ac:dyDescent="0.2">
      <c r="A211" s="53">
        <v>3431</v>
      </c>
      <c r="B211" s="232" t="s">
        <v>466</v>
      </c>
      <c r="C211" s="50" t="s">
        <v>467</v>
      </c>
      <c r="D211" s="242">
        <v>732.31</v>
      </c>
      <c r="E211" s="242">
        <v>768.35</v>
      </c>
      <c r="F211" s="52">
        <f t="shared" si="31"/>
        <v>104.92141306277398</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2.8" x14ac:dyDescent="0.2">
      <c r="A223" s="53" t="s">
        <v>490</v>
      </c>
      <c r="B223" s="85" t="s">
        <v>491</v>
      </c>
      <c r="C223" s="50" t="s">
        <v>490</v>
      </c>
      <c r="D223" s="242">
        <v>0</v>
      </c>
      <c r="E223" s="242"/>
      <c r="F223" s="52" t="str">
        <f t="shared" si="31"/>
        <v>-</v>
      </c>
    </row>
    <row r="224" spans="1:6" ht="22.8"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12"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12"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c r="F241" s="52" t="str">
        <f t="shared" si="59"/>
        <v>-</v>
      </c>
    </row>
    <row r="242" spans="1:6" ht="22.8" x14ac:dyDescent="0.2">
      <c r="A242" s="53">
        <v>3673</v>
      </c>
      <c r="B242" s="85" t="s">
        <v>528</v>
      </c>
      <c r="C242" s="50" t="s">
        <v>529</v>
      </c>
      <c r="D242" s="242">
        <v>0</v>
      </c>
      <c r="E242" s="242"/>
      <c r="F242" s="52" t="str">
        <f t="shared" si="59"/>
        <v>-</v>
      </c>
    </row>
    <row r="243" spans="1:6" ht="22.8"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12"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2.8" x14ac:dyDescent="0.2">
      <c r="A250" s="53" t="s">
        <v>542</v>
      </c>
      <c r="B250" s="85" t="s">
        <v>206</v>
      </c>
      <c r="C250" s="50" t="s">
        <v>542</v>
      </c>
      <c r="D250" s="242">
        <v>0</v>
      </c>
      <c r="E250" s="242"/>
      <c r="F250" s="52" t="str">
        <f t="shared" si="61"/>
        <v>-</v>
      </c>
    </row>
    <row r="251" spans="1:6" ht="22.8" x14ac:dyDescent="0.2">
      <c r="A251" s="53" t="s">
        <v>543</v>
      </c>
      <c r="B251" s="85" t="s">
        <v>208</v>
      </c>
      <c r="C251" s="50" t="s">
        <v>543</v>
      </c>
      <c r="D251" s="242">
        <v>0</v>
      </c>
      <c r="E251" s="242"/>
      <c r="F251" s="52" t="str">
        <f t="shared" si="61"/>
        <v>-</v>
      </c>
    </row>
    <row r="252" spans="1:6" ht="22.8"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c r="F254" s="52" t="str">
        <f t="shared" si="64"/>
        <v>-</v>
      </c>
    </row>
    <row r="255" spans="1:6" ht="22.8" x14ac:dyDescent="0.2">
      <c r="A255" s="53">
        <v>3712</v>
      </c>
      <c r="B255" s="85" t="s">
        <v>550</v>
      </c>
      <c r="C255" s="50" t="s">
        <v>551</v>
      </c>
      <c r="D255" s="242">
        <v>0</v>
      </c>
      <c r="E255" s="242"/>
      <c r="F255" s="52" t="str">
        <f t="shared" si="64"/>
        <v>-</v>
      </c>
    </row>
    <row r="256" spans="1:6" ht="12" x14ac:dyDescent="0.2">
      <c r="A256" s="53" t="s">
        <v>552</v>
      </c>
      <c r="B256" s="85" t="s">
        <v>553</v>
      </c>
      <c r="C256" s="50" t="s">
        <v>552</v>
      </c>
      <c r="D256" s="242">
        <v>0</v>
      </c>
      <c r="E256" s="242"/>
      <c r="F256" s="52" t="str">
        <f t="shared" si="64"/>
        <v>-</v>
      </c>
    </row>
    <row r="257" spans="1:6" ht="12"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2.8"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c r="F280" s="52" t="str">
        <f t="shared" si="74"/>
        <v>-</v>
      </c>
    </row>
    <row r="281" spans="1:6" ht="22.8"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12"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82261.63</v>
      </c>
      <c r="E289" s="51">
        <f t="shared" si="79"/>
        <v>87974.510000000009</v>
      </c>
      <c r="F289" s="52">
        <f t="shared" si="76"/>
        <v>106.94476878223784</v>
      </c>
    </row>
    <row r="290" spans="1:6" ht="12.75" customHeight="1" x14ac:dyDescent="0.2">
      <c r="A290" s="53" t="s">
        <v>609</v>
      </c>
      <c r="B290" s="85" t="s">
        <v>620</v>
      </c>
      <c r="C290" s="50" t="s">
        <v>621</v>
      </c>
      <c r="D290" s="51">
        <f>IF(D6&gt;=D289,D6-D289,0)</f>
        <v>14305.369999999995</v>
      </c>
      <c r="E290" s="51">
        <f>IF(E6&gt;=E289,E6-E289,0)</f>
        <v>20366.569999999992</v>
      </c>
      <c r="F290" s="52">
        <f t="shared" si="76"/>
        <v>142.37010297531626</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143.47999999999999</v>
      </c>
      <c r="E292" s="242">
        <v>5961</v>
      </c>
      <c r="F292" s="52">
        <f t="shared" si="76"/>
        <v>4154.5860050181209</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4714.1400000000003</v>
      </c>
      <c r="E294" s="242">
        <v>7109.79</v>
      </c>
      <c r="F294" s="52">
        <f t="shared" si="76"/>
        <v>150.81838893202152</v>
      </c>
    </row>
    <row r="295" spans="1:6" ht="12" x14ac:dyDescent="0.2">
      <c r="A295" s="53">
        <v>9661</v>
      </c>
      <c r="B295" s="85" t="s">
        <v>630</v>
      </c>
      <c r="C295" s="50" t="s">
        <v>631</v>
      </c>
      <c r="D295" s="242">
        <v>4714.1400000000003</v>
      </c>
      <c r="E295" s="242">
        <v>7109.79</v>
      </c>
      <c r="F295" s="52">
        <f t="shared" si="76"/>
        <v>150.81838893202152</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5">
      <c r="A297" s="347" t="s">
        <v>634</v>
      </c>
      <c r="B297" s="348"/>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2.8"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6768.93</v>
      </c>
      <c r="E350" s="51">
        <f t="shared" si="95"/>
        <v>17188.75</v>
      </c>
      <c r="F350" s="52">
        <f t="shared" si="81"/>
        <v>253.93599874721704</v>
      </c>
    </row>
    <row r="351" spans="1:6" ht="12.75" customHeight="1" x14ac:dyDescent="0.2">
      <c r="A351" s="53">
        <v>41</v>
      </c>
      <c r="B351" s="85" t="s">
        <v>741</v>
      </c>
      <c r="C351" s="50" t="s">
        <v>742</v>
      </c>
      <c r="D351" s="51">
        <f t="shared" ref="D351:E351" si="96">D352+D356</f>
        <v>3883.8</v>
      </c>
      <c r="E351" s="51">
        <f t="shared" si="96"/>
        <v>0</v>
      </c>
      <c r="F351" s="52">
        <f t="shared" si="81"/>
        <v>0</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3883.8</v>
      </c>
      <c r="E356" s="51">
        <f t="shared" si="98"/>
        <v>0</v>
      </c>
      <c r="F356" s="52">
        <f t="shared" si="81"/>
        <v>0</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3883.8</v>
      </c>
      <c r="E360" s="242"/>
      <c r="F360" s="52">
        <f t="shared" si="81"/>
        <v>0</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2.8" x14ac:dyDescent="0.2">
      <c r="A363" s="53">
        <v>42</v>
      </c>
      <c r="B363" s="232" t="s">
        <v>757</v>
      </c>
      <c r="C363" s="50" t="s">
        <v>758</v>
      </c>
      <c r="D363" s="51">
        <f t="shared" ref="D363:E363" si="99">D364+D369+D378+D383+D388+D391</f>
        <v>2885.13</v>
      </c>
      <c r="E363" s="51">
        <f t="shared" si="99"/>
        <v>17188.75</v>
      </c>
      <c r="F363" s="52">
        <f t="shared" si="81"/>
        <v>595.77038123065518</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2885.13</v>
      </c>
      <c r="E369" s="51">
        <f t="shared" si="101"/>
        <v>17188.75</v>
      </c>
      <c r="F369" s="52">
        <f t="shared" si="81"/>
        <v>595.77038123065518</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2885.13</v>
      </c>
      <c r="E376" s="242">
        <v>17188.75</v>
      </c>
      <c r="F376" s="52">
        <f t="shared" si="81"/>
        <v>595.77038123065518</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6768.93</v>
      </c>
      <c r="E408" s="51">
        <f t="shared" si="111"/>
        <v>17188.75</v>
      </c>
      <c r="F408" s="52">
        <f t="shared" si="81"/>
        <v>253.93599874721704</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0</v>
      </c>
      <c r="E410" s="242"/>
      <c r="F410" s="52" t="str">
        <f t="shared" si="81"/>
        <v>-</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96567</v>
      </c>
      <c r="E412" s="51">
        <f>E6+E298</f>
        <v>108341.08</v>
      </c>
      <c r="F412" s="52">
        <f t="shared" si="81"/>
        <v>112.19265380513012</v>
      </c>
    </row>
    <row r="413" spans="1:6" ht="12.75" customHeight="1" x14ac:dyDescent="0.2">
      <c r="A413" s="53" t="s">
        <v>609</v>
      </c>
      <c r="B413" s="85" t="s">
        <v>832</v>
      </c>
      <c r="C413" s="50" t="s">
        <v>833</v>
      </c>
      <c r="D413" s="51">
        <f t="shared" ref="D413:E413" si="112">D289+D350</f>
        <v>89030.56</v>
      </c>
      <c r="E413" s="51">
        <f t="shared" si="112"/>
        <v>105163.26000000001</v>
      </c>
      <c r="F413" s="52">
        <f t="shared" si="81"/>
        <v>118.1204071950126</v>
      </c>
    </row>
    <row r="414" spans="1:6" ht="12.75" customHeight="1" x14ac:dyDescent="0.2">
      <c r="A414" s="53" t="s">
        <v>609</v>
      </c>
      <c r="B414" s="85" t="s">
        <v>834</v>
      </c>
      <c r="C414" s="50" t="s">
        <v>835</v>
      </c>
      <c r="D414" s="51">
        <f t="shared" ref="D414:E414" si="113">IF(D412&gt;=D413,D412-D413,0)</f>
        <v>7536.4400000000023</v>
      </c>
      <c r="E414" s="51">
        <f t="shared" si="113"/>
        <v>3177.8199999999924</v>
      </c>
      <c r="F414" s="52">
        <f t="shared" si="81"/>
        <v>42.166062491043405</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143.47999999999999</v>
      </c>
      <c r="E416" s="51">
        <f t="shared" si="115"/>
        <v>5961</v>
      </c>
      <c r="F416" s="52">
        <f t="shared" si="81"/>
        <v>4154.5860050181209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4714.1400000000003</v>
      </c>
      <c r="E418" s="62">
        <f t="shared" si="117"/>
        <v>7109.79</v>
      </c>
      <c r="F418" s="57">
        <f t="shared" si="81"/>
        <v>150.81838893202152</v>
      </c>
    </row>
    <row r="419" spans="1:6" s="75" customFormat="1" ht="20.100000000000001" customHeight="1" x14ac:dyDescent="0.25">
      <c r="A419" s="347" t="s">
        <v>846</v>
      </c>
      <c r="B419" s="348"/>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c r="F428" s="52" t="str">
        <f t="shared" si="119"/>
        <v>-</v>
      </c>
    </row>
    <row r="429" spans="1:6" ht="22.8" x14ac:dyDescent="0.2">
      <c r="A429" s="53">
        <v>8122</v>
      </c>
      <c r="B429" s="232" t="s">
        <v>865</v>
      </c>
      <c r="C429" s="50" t="s">
        <v>866</v>
      </c>
      <c r="D429" s="242">
        <v>0</v>
      </c>
      <c r="E429" s="242"/>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12" x14ac:dyDescent="0.2">
      <c r="A434" s="53">
        <v>814</v>
      </c>
      <c r="B434" s="232" t="s">
        <v>875</v>
      </c>
      <c r="C434" s="50" t="s">
        <v>876</v>
      </c>
      <c r="D434" s="242">
        <v>0</v>
      </c>
      <c r="E434" s="242"/>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12" x14ac:dyDescent="0.2">
      <c r="A437" s="53">
        <v>8154</v>
      </c>
      <c r="B437" s="85" t="s">
        <v>881</v>
      </c>
      <c r="C437" s="50" t="s">
        <v>882</v>
      </c>
      <c r="D437" s="242">
        <v>0</v>
      </c>
      <c r="E437" s="242"/>
      <c r="F437" s="52" t="str">
        <f t="shared" si="119"/>
        <v>-</v>
      </c>
    </row>
    <row r="438" spans="1:6" ht="22.8"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2.8" x14ac:dyDescent="0.2">
      <c r="A453" s="53">
        <v>8176</v>
      </c>
      <c r="B453" s="85" t="s">
        <v>913</v>
      </c>
      <c r="C453" s="50" t="s">
        <v>914</v>
      </c>
      <c r="D453" s="242">
        <v>0</v>
      </c>
      <c r="E453" s="242"/>
      <c r="F453" s="52" t="str">
        <f t="shared" si="119"/>
        <v>-</v>
      </c>
    </row>
    <row r="454" spans="1:6" ht="22.8"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c r="F456" s="52" t="str">
        <f t="shared" si="119"/>
        <v>-</v>
      </c>
    </row>
    <row r="457" spans="1:6" ht="12"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12" x14ac:dyDescent="0.2">
      <c r="A477" s="53">
        <v>832</v>
      </c>
      <c r="B477" s="232" t="s">
        <v>961</v>
      </c>
      <c r="C477" s="50" t="s">
        <v>962</v>
      </c>
      <c r="D477" s="242">
        <v>0</v>
      </c>
      <c r="E477" s="242"/>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12"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2.8"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c r="F536" s="52" t="str">
        <f t="shared" si="119"/>
        <v>-</v>
      </c>
    </row>
    <row r="537" spans="1:6" ht="12" x14ac:dyDescent="0.2">
      <c r="A537" s="53">
        <v>5122</v>
      </c>
      <c r="B537" s="85" t="s">
        <v>1081</v>
      </c>
      <c r="C537" s="50" t="s">
        <v>1082</v>
      </c>
      <c r="D537" s="242">
        <v>0</v>
      </c>
      <c r="E537" s="242"/>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12"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2.8"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12" x14ac:dyDescent="0.2">
      <c r="A601" s="53">
        <v>5423</v>
      </c>
      <c r="B601" s="85" t="s">
        <v>1200</v>
      </c>
      <c r="C601" s="50" t="s">
        <v>1201</v>
      </c>
      <c r="D601" s="242">
        <v>0</v>
      </c>
      <c r="E601" s="242"/>
      <c r="F601" s="52" t="str">
        <f t="shared" si="119"/>
        <v>-</v>
      </c>
    </row>
    <row r="602" spans="1:6" ht="22.8" x14ac:dyDescent="0.2">
      <c r="A602" s="53">
        <v>5424</v>
      </c>
      <c r="B602" s="85" t="s">
        <v>1202</v>
      </c>
      <c r="C602" s="50" t="s">
        <v>1203</v>
      </c>
      <c r="D602" s="242">
        <v>0</v>
      </c>
      <c r="E602" s="242"/>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c r="F606" s="52" t="str">
        <f t="shared" si="119"/>
        <v>-</v>
      </c>
    </row>
    <row r="607" spans="1:6" ht="22.8" x14ac:dyDescent="0.2">
      <c r="A607" s="53">
        <v>5444</v>
      </c>
      <c r="B607" s="232" t="s">
        <v>1212</v>
      </c>
      <c r="C607" s="50" t="s">
        <v>1213</v>
      </c>
      <c r="D607" s="242">
        <v>0</v>
      </c>
      <c r="E607" s="242"/>
      <c r="F607" s="52" t="str">
        <f t="shared" si="119"/>
        <v>-</v>
      </c>
    </row>
    <row r="608" spans="1:6" ht="22.8"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12" x14ac:dyDescent="0.2">
      <c r="A611" s="53">
        <v>5448</v>
      </c>
      <c r="B611" s="85" t="s">
        <v>1220</v>
      </c>
      <c r="C611" s="50" t="s">
        <v>1221</v>
      </c>
      <c r="D611" s="242">
        <v>0</v>
      </c>
      <c r="E611" s="242"/>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2.8" x14ac:dyDescent="0.2">
      <c r="A623" s="53">
        <v>5476</v>
      </c>
      <c r="B623" s="85" t="s">
        <v>1244</v>
      </c>
      <c r="C623" s="50" t="s">
        <v>1245</v>
      </c>
      <c r="D623" s="242">
        <v>0</v>
      </c>
      <c r="E623" s="242"/>
      <c r="F623" s="52" t="str">
        <f t="shared" si="119"/>
        <v>-</v>
      </c>
    </row>
    <row r="624" spans="1:6" ht="22.8"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c r="F637" s="52" t="str">
        <f t="shared" si="119"/>
        <v>-</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96567</v>
      </c>
      <c r="E639" s="51">
        <f t="shared" si="180"/>
        <v>108341.08</v>
      </c>
      <c r="F639" s="52">
        <f t="shared" si="119"/>
        <v>112.19265380513012</v>
      </c>
    </row>
    <row r="640" spans="1:6" ht="12.75" customHeight="1" x14ac:dyDescent="0.2">
      <c r="A640" s="53" t="s">
        <v>609</v>
      </c>
      <c r="B640" s="85" t="s">
        <v>1278</v>
      </c>
      <c r="C640" s="50" t="s">
        <v>1279</v>
      </c>
      <c r="D640" s="51">
        <f t="shared" ref="D640:E640" si="181">D413+D528</f>
        <v>89030.56</v>
      </c>
      <c r="E640" s="51">
        <f t="shared" si="181"/>
        <v>105163.26000000001</v>
      </c>
      <c r="F640" s="52">
        <f t="shared" si="119"/>
        <v>118.1204071950126</v>
      </c>
    </row>
    <row r="641" spans="1:6" ht="12.75" customHeight="1" x14ac:dyDescent="0.2">
      <c r="A641" s="53" t="s">
        <v>609</v>
      </c>
      <c r="B641" s="85" t="s">
        <v>1280</v>
      </c>
      <c r="C641" s="50" t="s">
        <v>1281</v>
      </c>
      <c r="D641" s="51">
        <f t="shared" ref="D641:E641" si="182">IF(D639&gt;=D640,D639-D640,0)</f>
        <v>7536.4400000000023</v>
      </c>
      <c r="E641" s="51">
        <f t="shared" si="182"/>
        <v>3177.8199999999924</v>
      </c>
      <c r="F641" s="52">
        <f t="shared" si="119"/>
        <v>42.166062491043405</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2.8" x14ac:dyDescent="0.2">
      <c r="A643" s="60" t="s">
        <v>1284</v>
      </c>
      <c r="B643" s="85" t="s">
        <v>1285</v>
      </c>
      <c r="C643" s="61" t="s">
        <v>1284</v>
      </c>
      <c r="D643" s="51">
        <f t="shared" ref="D643:E643" si="184">IF(D416-D417+D637-D638&gt;=0,D416-D417+D637-D638,0)</f>
        <v>143.47999999999999</v>
      </c>
      <c r="E643" s="51">
        <f t="shared" si="184"/>
        <v>5961</v>
      </c>
      <c r="F643" s="52">
        <f t="shared" si="119"/>
        <v>4154.5860050181209</v>
      </c>
    </row>
    <row r="644" spans="1:6" ht="22.8" x14ac:dyDescent="0.2">
      <c r="A644" s="60" t="s">
        <v>1286</v>
      </c>
      <c r="B644" s="85" t="s">
        <v>1287</v>
      </c>
      <c r="C644" s="61" t="s">
        <v>1286</v>
      </c>
      <c r="D644" s="51">
        <f t="shared" ref="D644:E644" si="185">IF(D417-D416+D638-D637&gt;=0,D417-D416+D638-D637,0)</f>
        <v>0</v>
      </c>
      <c r="E644" s="51">
        <f t="shared" si="185"/>
        <v>0</v>
      </c>
      <c r="F644" s="52" t="str">
        <f t="shared" si="119"/>
        <v>-</v>
      </c>
    </row>
    <row r="645" spans="1:6" ht="22.8" x14ac:dyDescent="0.2">
      <c r="A645" s="53" t="s">
        <v>609</v>
      </c>
      <c r="B645" s="85" t="s">
        <v>1288</v>
      </c>
      <c r="C645" s="50" t="s">
        <v>1289</v>
      </c>
      <c r="D645" s="51">
        <f t="shared" ref="D645:E645" si="186">IF(D641+D643-D642-D644&gt;=0,D641+D643-D642-D644,0)</f>
        <v>7679.9200000000019</v>
      </c>
      <c r="E645" s="51">
        <f t="shared" si="186"/>
        <v>9138.8199999999924</v>
      </c>
      <c r="F645" s="52">
        <f t="shared" si="119"/>
        <v>118.99629162803767</v>
      </c>
    </row>
    <row r="646" spans="1:6" ht="22.8" x14ac:dyDescent="0.2">
      <c r="A646" s="53" t="s">
        <v>609</v>
      </c>
      <c r="B646" s="85" t="s">
        <v>1290</v>
      </c>
      <c r="C646" s="50" t="s">
        <v>1291</v>
      </c>
      <c r="D646" s="51">
        <f t="shared" ref="D646:E646" si="187">IF(D642+D644-D641-D643&gt;=0,D642+D644-D641-D643,0)</f>
        <v>0</v>
      </c>
      <c r="E646" s="51">
        <f t="shared" si="187"/>
        <v>0</v>
      </c>
      <c r="F646" s="52" t="str">
        <f t="shared" si="119"/>
        <v>-</v>
      </c>
    </row>
    <row r="647" spans="1:6" ht="22.8" x14ac:dyDescent="0.2">
      <c r="A647" s="55" t="s">
        <v>1292</v>
      </c>
      <c r="B647" s="233" t="s">
        <v>1293</v>
      </c>
      <c r="C647" s="56" t="s">
        <v>1292</v>
      </c>
      <c r="D647" s="243">
        <v>14682.47</v>
      </c>
      <c r="E647" s="243">
        <v>12799.32</v>
      </c>
      <c r="F647" s="57">
        <f t="shared" si="119"/>
        <v>87.174160750881839</v>
      </c>
    </row>
    <row r="648" spans="1:6" s="75" customFormat="1" ht="20.100000000000001" customHeight="1" x14ac:dyDescent="0.25">
      <c r="A648" s="347" t="s">
        <v>1294</v>
      </c>
      <c r="B648" s="348"/>
      <c r="C648" s="219"/>
      <c r="D648" s="58"/>
      <c r="E648" s="58"/>
      <c r="F648" s="59"/>
    </row>
    <row r="649" spans="1:6" ht="12.75" customHeight="1" x14ac:dyDescent="0.2">
      <c r="A649" s="53">
        <v>11</v>
      </c>
      <c r="B649" s="85" t="s">
        <v>1295</v>
      </c>
      <c r="C649" s="50" t="s">
        <v>1296</v>
      </c>
      <c r="D649" s="242">
        <v>2466.9699999999998</v>
      </c>
      <c r="E649" s="242">
        <v>21576.58</v>
      </c>
      <c r="F649" s="52">
        <f t="shared" ref="F649:F724" si="188">IF(D649&lt;&gt;0,IF(E649/D649&gt;=100,"&gt;&gt;100",E649/D649*100),"-")</f>
        <v>874.61866175916225</v>
      </c>
    </row>
    <row r="650" spans="1:6" ht="12.75" customHeight="1" x14ac:dyDescent="0.2">
      <c r="A650" s="53" t="s">
        <v>1297</v>
      </c>
      <c r="B650" s="85" t="s">
        <v>1298</v>
      </c>
      <c r="C650" s="50" t="s">
        <v>1297</v>
      </c>
      <c r="D650" s="242">
        <v>97548.09</v>
      </c>
      <c r="E650" s="242">
        <v>111750.97</v>
      </c>
      <c r="F650" s="52">
        <f t="shared" si="188"/>
        <v>114.55987503189453</v>
      </c>
    </row>
    <row r="651" spans="1:6" ht="12.75" customHeight="1" x14ac:dyDescent="0.2">
      <c r="A651" s="53" t="s">
        <v>1299</v>
      </c>
      <c r="B651" s="85" t="s">
        <v>1300</v>
      </c>
      <c r="C651" s="50" t="s">
        <v>1299</v>
      </c>
      <c r="D651" s="242">
        <v>92357.18</v>
      </c>
      <c r="E651" s="242">
        <v>124613.69</v>
      </c>
      <c r="F651" s="52">
        <f t="shared" si="188"/>
        <v>134.92582818141483</v>
      </c>
    </row>
    <row r="652" spans="1:6" ht="22.8" x14ac:dyDescent="0.2">
      <c r="A652" s="53">
        <v>11</v>
      </c>
      <c r="B652" s="85" t="s">
        <v>1301</v>
      </c>
      <c r="C652" s="50" t="s">
        <v>1302</v>
      </c>
      <c r="D652" s="51">
        <f t="shared" ref="D652:E652" si="189">+D649+D650-D651</f>
        <v>7657.8800000000047</v>
      </c>
      <c r="E652" s="51">
        <f t="shared" si="189"/>
        <v>8713.859999999986</v>
      </c>
      <c r="F652" s="52">
        <f t="shared" si="188"/>
        <v>113.7894560896747</v>
      </c>
    </row>
    <row r="653" spans="1:6" ht="22.8" x14ac:dyDescent="0.2">
      <c r="A653" s="53" t="s">
        <v>609</v>
      </c>
      <c r="B653" s="85" t="s">
        <v>1303</v>
      </c>
      <c r="C653" s="50" t="s">
        <v>1304</v>
      </c>
      <c r="D653" s="262">
        <v>0</v>
      </c>
      <c r="E653" s="262"/>
      <c r="F653" s="52" t="str">
        <f t="shared" si="188"/>
        <v>-</v>
      </c>
    </row>
    <row r="654" spans="1:6" ht="22.8" x14ac:dyDescent="0.2">
      <c r="A654" s="53" t="s">
        <v>609</v>
      </c>
      <c r="B654" s="85" t="s">
        <v>1305</v>
      </c>
      <c r="C654" s="50" t="s">
        <v>1306</v>
      </c>
      <c r="D654" s="262">
        <v>9</v>
      </c>
      <c r="E654" s="262">
        <v>9</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9</v>
      </c>
      <c r="E656" s="262">
        <v>8</v>
      </c>
      <c r="F656" s="52">
        <f t="shared" si="188"/>
        <v>88.888888888888886</v>
      </c>
    </row>
    <row r="657" spans="1:6" ht="22.8"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2.8"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2.8" x14ac:dyDescent="0.2">
      <c r="A674" s="53">
        <v>63426</v>
      </c>
      <c r="B674" s="232" t="s">
        <v>1346</v>
      </c>
      <c r="C674" s="50" t="s">
        <v>1347</v>
      </c>
      <c r="D674" s="242">
        <v>0</v>
      </c>
      <c r="E674" s="242"/>
      <c r="F674" s="52" t="str">
        <f t="shared" si="188"/>
        <v>-</v>
      </c>
    </row>
    <row r="675" spans="1:6" ht="22.8" x14ac:dyDescent="0.2">
      <c r="A675" s="53">
        <v>63612</v>
      </c>
      <c r="B675" s="232" t="s">
        <v>1348</v>
      </c>
      <c r="C675" s="50" t="s">
        <v>1349</v>
      </c>
      <c r="D675" s="242">
        <v>0</v>
      </c>
      <c r="E675" s="242"/>
      <c r="F675" s="52" t="str">
        <f t="shared" si="188"/>
        <v>-</v>
      </c>
    </row>
    <row r="676" spans="1:6" ht="22.8" x14ac:dyDescent="0.2">
      <c r="A676" s="53">
        <v>63613</v>
      </c>
      <c r="B676" s="232" t="s">
        <v>1350</v>
      </c>
      <c r="C676" s="50" t="s">
        <v>1351</v>
      </c>
      <c r="D676" s="242">
        <v>0</v>
      </c>
      <c r="E676" s="242"/>
      <c r="F676" s="52" t="str">
        <f t="shared" si="188"/>
        <v>-</v>
      </c>
    </row>
    <row r="677" spans="1:6" ht="22.8" x14ac:dyDescent="0.2">
      <c r="A677" s="53">
        <v>63622</v>
      </c>
      <c r="B677" s="232" t="s">
        <v>1352</v>
      </c>
      <c r="C677" s="50" t="s">
        <v>1353</v>
      </c>
      <c r="D677" s="242">
        <v>0</v>
      </c>
      <c r="E677" s="242"/>
      <c r="F677" s="52" t="str">
        <f t="shared" si="188"/>
        <v>-</v>
      </c>
    </row>
    <row r="678" spans="1:6" ht="22.8"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2.8" x14ac:dyDescent="0.2">
      <c r="A684" s="53">
        <v>63716</v>
      </c>
      <c r="B684" s="232" t="s">
        <v>1361</v>
      </c>
      <c r="C684" s="54">
        <v>63716</v>
      </c>
      <c r="D684" s="242">
        <v>0</v>
      </c>
      <c r="E684" s="242"/>
      <c r="F684" s="52" t="str">
        <f t="shared" si="188"/>
        <v>-</v>
      </c>
    </row>
    <row r="685" spans="1:6" ht="22.8" x14ac:dyDescent="0.2">
      <c r="A685" s="53">
        <v>63717</v>
      </c>
      <c r="B685" s="232" t="s">
        <v>1362</v>
      </c>
      <c r="C685" s="54">
        <v>63717</v>
      </c>
      <c r="D685" s="242">
        <v>0</v>
      </c>
      <c r="E685" s="242"/>
      <c r="F685" s="52" t="str">
        <f t="shared" si="188"/>
        <v>-</v>
      </c>
    </row>
    <row r="686" spans="1:6" ht="22.8" x14ac:dyDescent="0.2">
      <c r="A686" s="53">
        <v>63721</v>
      </c>
      <c r="B686" s="232" t="s">
        <v>1363</v>
      </c>
      <c r="C686" s="54">
        <v>63721</v>
      </c>
      <c r="D686" s="242">
        <v>0</v>
      </c>
      <c r="E686" s="242"/>
      <c r="F686" s="52" t="str">
        <f t="shared" si="188"/>
        <v>-</v>
      </c>
    </row>
    <row r="687" spans="1:6" ht="22.8"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2.8" x14ac:dyDescent="0.2">
      <c r="A692" s="53">
        <v>63727</v>
      </c>
      <c r="B692" s="232" t="s">
        <v>1369</v>
      </c>
      <c r="C692" s="54">
        <v>63727</v>
      </c>
      <c r="D692" s="242">
        <v>0</v>
      </c>
      <c r="E692" s="242"/>
      <c r="F692" s="52" t="str">
        <f t="shared" si="188"/>
        <v>-</v>
      </c>
    </row>
    <row r="693" spans="1:6" ht="22.8"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2.8" x14ac:dyDescent="0.2">
      <c r="A696" s="53" t="s">
        <v>1375</v>
      </c>
      <c r="B696" s="232" t="s">
        <v>1376</v>
      </c>
      <c r="C696" s="50" t="s">
        <v>1375</v>
      </c>
      <c r="D696" s="242">
        <v>0</v>
      </c>
      <c r="E696" s="242"/>
      <c r="F696" s="52" t="str">
        <f t="shared" si="188"/>
        <v>-</v>
      </c>
    </row>
    <row r="697" spans="1:6" ht="12"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2.8" x14ac:dyDescent="0.2">
      <c r="A700" s="53" t="s">
        <v>1383</v>
      </c>
      <c r="B700" s="232" t="s">
        <v>1384</v>
      </c>
      <c r="C700" s="50" t="s">
        <v>1383</v>
      </c>
      <c r="D700" s="242">
        <v>0</v>
      </c>
      <c r="E700" s="242"/>
      <c r="F700" s="52" t="str">
        <f t="shared" si="188"/>
        <v>-</v>
      </c>
    </row>
    <row r="701" spans="1:6" ht="22.8"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2.8" x14ac:dyDescent="0.2">
      <c r="A708" s="53">
        <v>64376</v>
      </c>
      <c r="B708" s="232" t="s">
        <v>1399</v>
      </c>
      <c r="C708" s="50" t="s">
        <v>1400</v>
      </c>
      <c r="D708" s="242">
        <v>0</v>
      </c>
      <c r="E708" s="242"/>
      <c r="F708" s="52" t="str">
        <f t="shared" si="188"/>
        <v>-</v>
      </c>
    </row>
    <row r="709" spans="1:6" ht="22.8"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2.8" x14ac:dyDescent="0.2">
      <c r="A713" s="53">
        <v>66341</v>
      </c>
      <c r="B713" s="85" t="s">
        <v>1409</v>
      </c>
      <c r="C713" s="54">
        <v>66341</v>
      </c>
      <c r="D713" s="242">
        <v>0</v>
      </c>
      <c r="E713" s="242"/>
      <c r="F713" s="52" t="str">
        <f t="shared" si="188"/>
        <v>-</v>
      </c>
    </row>
    <row r="714" spans="1:6" ht="22.8" x14ac:dyDescent="0.2">
      <c r="A714" s="53">
        <v>66342</v>
      </c>
      <c r="B714" s="85" t="s">
        <v>1410</v>
      </c>
      <c r="C714" s="54">
        <v>66342</v>
      </c>
      <c r="D714" s="242">
        <v>0</v>
      </c>
      <c r="E714" s="242"/>
      <c r="F714" s="52" t="str">
        <f t="shared" si="188"/>
        <v>-</v>
      </c>
    </row>
    <row r="715" spans="1:6" ht="12"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4004.84</v>
      </c>
      <c r="E716" s="242"/>
      <c r="F716" s="52">
        <f t="shared" si="188"/>
        <v>0</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182.63</v>
      </c>
      <c r="E718" s="242">
        <v>742.36</v>
      </c>
      <c r="F718" s="52">
        <f t="shared" si="188"/>
        <v>406.48305316760667</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v>600</v>
      </c>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594.48</v>
      </c>
      <c r="E725" s="242">
        <v>594.41999999999996</v>
      </c>
      <c r="F725" s="52">
        <f t="shared" ref="F725:F979" si="190">IF(D725&lt;&gt;0,IF(E725/D725&gt;=100,"&gt;&gt;100",E725/D725*100),"-")</f>
        <v>99.989907145740801</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12" x14ac:dyDescent="0.2">
      <c r="A741" s="53">
        <v>34224</v>
      </c>
      <c r="B741" s="85" t="s">
        <v>1462</v>
      </c>
      <c r="C741" s="50" t="s">
        <v>1463</v>
      </c>
      <c r="D741" s="242">
        <v>0</v>
      </c>
      <c r="E741" s="242"/>
      <c r="F741" s="52" t="str">
        <f t="shared" si="190"/>
        <v>-</v>
      </c>
    </row>
    <row r="742" spans="1:6" ht="12" x14ac:dyDescent="0.2">
      <c r="A742" s="53">
        <v>34233</v>
      </c>
      <c r="B742" s="85" t="s">
        <v>1464</v>
      </c>
      <c r="C742" s="50" t="s">
        <v>1465</v>
      </c>
      <c r="D742" s="242">
        <v>0</v>
      </c>
      <c r="E742" s="242"/>
      <c r="F742" s="52" t="str">
        <f t="shared" si="190"/>
        <v>-</v>
      </c>
    </row>
    <row r="743" spans="1:6" ht="22.8" x14ac:dyDescent="0.2">
      <c r="A743" s="53">
        <v>34234</v>
      </c>
      <c r="B743" s="232" t="s">
        <v>1466</v>
      </c>
      <c r="C743" s="50" t="s">
        <v>1467</v>
      </c>
      <c r="D743" s="242">
        <v>0</v>
      </c>
      <c r="E743" s="242"/>
      <c r="F743" s="52" t="str">
        <f t="shared" si="190"/>
        <v>-</v>
      </c>
    </row>
    <row r="744" spans="1:6" ht="22.8"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2.8"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2.8" x14ac:dyDescent="0.2">
      <c r="A756" s="53">
        <v>34286</v>
      </c>
      <c r="B756" s="232" t="s">
        <v>1492</v>
      </c>
      <c r="C756" s="50" t="s">
        <v>1493</v>
      </c>
      <c r="D756" s="242">
        <v>0</v>
      </c>
      <c r="E756" s="242"/>
      <c r="F756" s="52" t="str">
        <f t="shared" si="190"/>
        <v>-</v>
      </c>
    </row>
    <row r="757" spans="1:6" ht="22.8"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2.8"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12" x14ac:dyDescent="0.2">
      <c r="A773" s="53">
        <v>36328</v>
      </c>
      <c r="B773" s="85" t="s">
        <v>1526</v>
      </c>
      <c r="C773" s="50" t="s">
        <v>1527</v>
      </c>
      <c r="D773" s="242">
        <v>0</v>
      </c>
      <c r="E773" s="242"/>
      <c r="F773" s="52" t="str">
        <f t="shared" si="190"/>
        <v>-</v>
      </c>
    </row>
    <row r="774" spans="1:6" ht="22.8"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2.8" x14ac:dyDescent="0.2">
      <c r="A779" s="53" t="s">
        <v>1538</v>
      </c>
      <c r="B779" s="232" t="s">
        <v>1539</v>
      </c>
      <c r="C779" s="54" t="s">
        <v>1538</v>
      </c>
      <c r="D779" s="242">
        <v>0</v>
      </c>
      <c r="E779" s="242"/>
      <c r="F779" s="52" t="str">
        <f t="shared" si="190"/>
        <v>-</v>
      </c>
    </row>
    <row r="780" spans="1:6" ht="22.8"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12"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2.8" x14ac:dyDescent="0.2">
      <c r="A785" s="53" t="s">
        <v>1550</v>
      </c>
      <c r="B785" s="232" t="s">
        <v>1551</v>
      </c>
      <c r="C785" s="54" t="s">
        <v>1550</v>
      </c>
      <c r="D785" s="242">
        <v>0</v>
      </c>
      <c r="E785" s="242"/>
      <c r="F785" s="52" t="str">
        <f t="shared" si="190"/>
        <v>-</v>
      </c>
    </row>
    <row r="786" spans="1:6" ht="22.8" x14ac:dyDescent="0.2">
      <c r="A786" s="53" t="s">
        <v>1552</v>
      </c>
      <c r="B786" s="232" t="s">
        <v>1553</v>
      </c>
      <c r="C786" s="54" t="s">
        <v>1552</v>
      </c>
      <c r="D786" s="242">
        <v>0</v>
      </c>
      <c r="E786" s="242"/>
      <c r="F786" s="52" t="str">
        <f t="shared" si="190"/>
        <v>-</v>
      </c>
    </row>
    <row r="787" spans="1:6" ht="22.8" x14ac:dyDescent="0.2">
      <c r="A787" s="53" t="s">
        <v>1554</v>
      </c>
      <c r="B787" s="232" t="s">
        <v>1555</v>
      </c>
      <c r="C787" s="54" t="s">
        <v>1554</v>
      </c>
      <c r="D787" s="242">
        <v>0</v>
      </c>
      <c r="E787" s="242"/>
      <c r="F787" s="52" t="str">
        <f t="shared" si="190"/>
        <v>-</v>
      </c>
    </row>
    <row r="788" spans="1:6" ht="22.8" x14ac:dyDescent="0.2">
      <c r="A788" s="53" t="s">
        <v>1556</v>
      </c>
      <c r="B788" s="232" t="s">
        <v>1557</v>
      </c>
      <c r="C788" s="54" t="s">
        <v>1556</v>
      </c>
      <c r="D788" s="242">
        <v>0</v>
      </c>
      <c r="E788" s="242"/>
      <c r="F788" s="52" t="str">
        <f t="shared" si="190"/>
        <v>-</v>
      </c>
    </row>
    <row r="789" spans="1:6" ht="22.8" x14ac:dyDescent="0.2">
      <c r="A789" s="53" t="s">
        <v>1558</v>
      </c>
      <c r="B789" s="232" t="s">
        <v>1559</v>
      </c>
      <c r="C789" s="54" t="s">
        <v>1558</v>
      </c>
      <c r="D789" s="242">
        <v>0</v>
      </c>
      <c r="E789" s="242"/>
      <c r="F789" s="52" t="str">
        <f t="shared" si="190"/>
        <v>-</v>
      </c>
    </row>
    <row r="790" spans="1:6" ht="22.8" x14ac:dyDescent="0.2">
      <c r="A790" s="53" t="s">
        <v>1560</v>
      </c>
      <c r="B790" s="85" t="s">
        <v>1561</v>
      </c>
      <c r="C790" s="50" t="s">
        <v>1560</v>
      </c>
      <c r="D790" s="242">
        <v>0</v>
      </c>
      <c r="E790" s="242"/>
      <c r="F790" s="52" t="str">
        <f t="shared" si="190"/>
        <v>-</v>
      </c>
    </row>
    <row r="791" spans="1:6" ht="22.8" x14ac:dyDescent="0.2">
      <c r="A791" s="53" t="s">
        <v>1562</v>
      </c>
      <c r="B791" s="85" t="s">
        <v>1563</v>
      </c>
      <c r="C791" s="50" t="s">
        <v>1562</v>
      </c>
      <c r="D791" s="242">
        <v>0</v>
      </c>
      <c r="E791" s="242"/>
      <c r="F791" s="52" t="str">
        <f t="shared" si="190"/>
        <v>-</v>
      </c>
    </row>
    <row r="792" spans="1:6" ht="22.8" x14ac:dyDescent="0.2">
      <c r="A792" s="53" t="s">
        <v>1564</v>
      </c>
      <c r="B792" s="85" t="s">
        <v>1565</v>
      </c>
      <c r="C792" s="50" t="s">
        <v>1564</v>
      </c>
      <c r="D792" s="242">
        <v>0</v>
      </c>
      <c r="E792" s="242"/>
      <c r="F792" s="52" t="str">
        <f t="shared" si="190"/>
        <v>-</v>
      </c>
    </row>
    <row r="793" spans="1:6" ht="22.8"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2.8" x14ac:dyDescent="0.2">
      <c r="A797" s="53" t="s">
        <v>1574</v>
      </c>
      <c r="B797" s="85" t="s">
        <v>1575</v>
      </c>
      <c r="C797" s="50" t="s">
        <v>1574</v>
      </c>
      <c r="D797" s="242">
        <v>0</v>
      </c>
      <c r="E797" s="242"/>
      <c r="F797" s="52" t="str">
        <f t="shared" si="190"/>
        <v>-</v>
      </c>
    </row>
    <row r="798" spans="1:6" ht="22.8" x14ac:dyDescent="0.2">
      <c r="A798" s="53" t="s">
        <v>1576</v>
      </c>
      <c r="B798" s="85" t="s">
        <v>1577</v>
      </c>
      <c r="C798" s="50" t="s">
        <v>1576</v>
      </c>
      <c r="D798" s="242">
        <v>0</v>
      </c>
      <c r="E798" s="242"/>
      <c r="F798" s="52" t="str">
        <f t="shared" si="190"/>
        <v>-</v>
      </c>
    </row>
    <row r="799" spans="1:6" ht="22.8" x14ac:dyDescent="0.2">
      <c r="A799" s="53" t="s">
        <v>1578</v>
      </c>
      <c r="B799" s="85" t="s">
        <v>1579</v>
      </c>
      <c r="C799" s="50" t="s">
        <v>1578</v>
      </c>
      <c r="D799" s="242">
        <v>0</v>
      </c>
      <c r="E799" s="242"/>
      <c r="F799" s="52" t="str">
        <f t="shared" si="190"/>
        <v>-</v>
      </c>
    </row>
    <row r="800" spans="1:6" ht="22.8" x14ac:dyDescent="0.2">
      <c r="A800" s="53" t="s">
        <v>1580</v>
      </c>
      <c r="B800" s="85" t="s">
        <v>1581</v>
      </c>
      <c r="C800" s="50" t="s">
        <v>1580</v>
      </c>
      <c r="D800" s="242">
        <v>0</v>
      </c>
      <c r="E800" s="242"/>
      <c r="F800" s="52" t="str">
        <f t="shared" si="190"/>
        <v>-</v>
      </c>
    </row>
    <row r="801" spans="1:6" ht="22.8" x14ac:dyDescent="0.2">
      <c r="A801" s="53" t="s">
        <v>1582</v>
      </c>
      <c r="B801" s="85" t="s">
        <v>1583</v>
      </c>
      <c r="C801" s="50" t="s">
        <v>1582</v>
      </c>
      <c r="D801" s="242">
        <v>0</v>
      </c>
      <c r="E801" s="242"/>
      <c r="F801" s="52" t="str">
        <f t="shared" si="190"/>
        <v>-</v>
      </c>
    </row>
    <row r="802" spans="1:6" ht="22.8" x14ac:dyDescent="0.2">
      <c r="A802" s="53" t="s">
        <v>1584</v>
      </c>
      <c r="B802" s="85" t="s">
        <v>1585</v>
      </c>
      <c r="C802" s="50" t="s">
        <v>1584</v>
      </c>
      <c r="D802" s="242">
        <v>0</v>
      </c>
      <c r="E802" s="242"/>
      <c r="F802" s="52" t="str">
        <f t="shared" si="190"/>
        <v>-</v>
      </c>
    </row>
    <row r="803" spans="1:6" ht="12"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2.8" x14ac:dyDescent="0.2">
      <c r="A806" s="53" t="s">
        <v>1592</v>
      </c>
      <c r="B806" s="85" t="s">
        <v>1593</v>
      </c>
      <c r="C806" s="50" t="s">
        <v>1592</v>
      </c>
      <c r="D806" s="242">
        <v>0</v>
      </c>
      <c r="E806" s="242"/>
      <c r="F806" s="52" t="str">
        <f t="shared" si="190"/>
        <v>-</v>
      </c>
    </row>
    <row r="807" spans="1:6" ht="22.8"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2.8"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2.8" x14ac:dyDescent="0.2">
      <c r="A843" s="53" t="s">
        <v>1665</v>
      </c>
      <c r="B843" s="85" t="s">
        <v>1666</v>
      </c>
      <c r="C843" s="54" t="s">
        <v>1665</v>
      </c>
      <c r="D843" s="242">
        <v>0</v>
      </c>
      <c r="E843" s="242"/>
      <c r="F843" s="52" t="str">
        <f t="shared" si="190"/>
        <v>-</v>
      </c>
    </row>
    <row r="844" spans="1:6" ht="22.8"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2.8"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12" x14ac:dyDescent="0.2">
      <c r="A848" s="53">
        <v>81332</v>
      </c>
      <c r="B848" s="85" t="s">
        <v>1675</v>
      </c>
      <c r="C848" s="50" t="s">
        <v>1676</v>
      </c>
      <c r="D848" s="242">
        <v>0</v>
      </c>
      <c r="E848" s="242"/>
      <c r="F848" s="52" t="str">
        <f t="shared" si="190"/>
        <v>-</v>
      </c>
    </row>
    <row r="849" spans="1:6" ht="22.8"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2.8" x14ac:dyDescent="0.2">
      <c r="A852" s="53">
        <v>81532</v>
      </c>
      <c r="B852" s="232" t="s">
        <v>1683</v>
      </c>
      <c r="C852" s="50" t="s">
        <v>1684</v>
      </c>
      <c r="D852" s="242">
        <v>0</v>
      </c>
      <c r="E852" s="242"/>
      <c r="F852" s="52" t="str">
        <f t="shared" si="190"/>
        <v>-</v>
      </c>
    </row>
    <row r="853" spans="1:6" ht="22.8" x14ac:dyDescent="0.2">
      <c r="A853" s="53">
        <v>81542</v>
      </c>
      <c r="B853" s="232" t="s">
        <v>1685</v>
      </c>
      <c r="C853" s="50" t="s">
        <v>1686</v>
      </c>
      <c r="D853" s="242">
        <v>0</v>
      </c>
      <c r="E853" s="242"/>
      <c r="F853" s="52" t="str">
        <f t="shared" si="190"/>
        <v>-</v>
      </c>
    </row>
    <row r="854" spans="1:6" ht="22.8" x14ac:dyDescent="0.2">
      <c r="A854" s="53">
        <v>81552</v>
      </c>
      <c r="B854" s="85" t="s">
        <v>1687</v>
      </c>
      <c r="C854" s="50" t="s">
        <v>1688</v>
      </c>
      <c r="D854" s="242">
        <v>0</v>
      </c>
      <c r="E854" s="242"/>
      <c r="F854" s="52" t="str">
        <f t="shared" si="190"/>
        <v>-</v>
      </c>
    </row>
    <row r="855" spans="1:6" ht="22.8" x14ac:dyDescent="0.2">
      <c r="A855" s="53">
        <v>81631</v>
      </c>
      <c r="B855" s="232" t="s">
        <v>1689</v>
      </c>
      <c r="C855" s="50" t="s">
        <v>1690</v>
      </c>
      <c r="D855" s="242">
        <v>0</v>
      </c>
      <c r="E855" s="242"/>
      <c r="F855" s="52" t="str">
        <f t="shared" si="190"/>
        <v>-</v>
      </c>
    </row>
    <row r="856" spans="1:6" ht="22.8"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2.8" x14ac:dyDescent="0.2">
      <c r="A869" s="53">
        <v>81761</v>
      </c>
      <c r="B869" s="232" t="s">
        <v>1717</v>
      </c>
      <c r="C869" s="50" t="s">
        <v>1718</v>
      </c>
      <c r="D869" s="242">
        <v>0</v>
      </c>
      <c r="E869" s="242"/>
      <c r="F869" s="52" t="str">
        <f t="shared" si="190"/>
        <v>-</v>
      </c>
    </row>
    <row r="870" spans="1:6" ht="22.8" x14ac:dyDescent="0.2">
      <c r="A870" s="53">
        <v>81762</v>
      </c>
      <c r="B870" s="232" t="s">
        <v>1719</v>
      </c>
      <c r="C870" s="50" t="s">
        <v>1720</v>
      </c>
      <c r="D870" s="242">
        <v>0</v>
      </c>
      <c r="E870" s="242"/>
      <c r="F870" s="52" t="str">
        <f t="shared" si="190"/>
        <v>-</v>
      </c>
    </row>
    <row r="871" spans="1:6" ht="22.8" x14ac:dyDescent="0.2">
      <c r="A871" s="53">
        <v>81771</v>
      </c>
      <c r="B871" s="85" t="s">
        <v>1721</v>
      </c>
      <c r="C871" s="50" t="s">
        <v>1722</v>
      </c>
      <c r="D871" s="242">
        <v>0</v>
      </c>
      <c r="E871" s="242"/>
      <c r="F871" s="52" t="str">
        <f t="shared" si="190"/>
        <v>-</v>
      </c>
    </row>
    <row r="872" spans="1:6" ht="22.8"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12" x14ac:dyDescent="0.2">
      <c r="A882" s="53">
        <v>84242</v>
      </c>
      <c r="B882" s="85" t="s">
        <v>1743</v>
      </c>
      <c r="C882" s="50" t="s">
        <v>1744</v>
      </c>
      <c r="D882" s="242">
        <v>0</v>
      </c>
      <c r="E882" s="242"/>
      <c r="F882" s="52" t="str">
        <f t="shared" si="190"/>
        <v>-</v>
      </c>
    </row>
    <row r="883" spans="1:6" ht="12"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12" x14ac:dyDescent="0.2">
      <c r="A885" s="53">
        <v>84431</v>
      </c>
      <c r="B885" s="85" t="s">
        <v>1749</v>
      </c>
      <c r="C885" s="50" t="s">
        <v>1750</v>
      </c>
      <c r="D885" s="242">
        <v>0</v>
      </c>
      <c r="E885" s="242"/>
      <c r="F885" s="52" t="str">
        <f t="shared" si="190"/>
        <v>-</v>
      </c>
    </row>
    <row r="886" spans="1:6" ht="12" x14ac:dyDescent="0.2">
      <c r="A886" s="53">
        <v>84432</v>
      </c>
      <c r="B886" s="85" t="s">
        <v>1751</v>
      </c>
      <c r="C886" s="50" t="s">
        <v>1752</v>
      </c>
      <c r="D886" s="242">
        <v>0</v>
      </c>
      <c r="E886" s="242"/>
      <c r="F886" s="52" t="str">
        <f t="shared" si="190"/>
        <v>-</v>
      </c>
    </row>
    <row r="887" spans="1:6" ht="12" x14ac:dyDescent="0.2">
      <c r="A887" s="53" t="s">
        <v>1753</v>
      </c>
      <c r="B887" s="85" t="s">
        <v>1754</v>
      </c>
      <c r="C887" s="50" t="s">
        <v>1753</v>
      </c>
      <c r="D887" s="242">
        <v>0</v>
      </c>
      <c r="E887" s="242"/>
      <c r="F887" s="52" t="str">
        <f t="shared" si="190"/>
        <v>-</v>
      </c>
    </row>
    <row r="888" spans="1:6" ht="22.8" x14ac:dyDescent="0.2">
      <c r="A888" s="53">
        <v>84442</v>
      </c>
      <c r="B888" s="85" t="s">
        <v>1755</v>
      </c>
      <c r="C888" s="50" t="s">
        <v>1756</v>
      </c>
      <c r="D888" s="242">
        <v>0</v>
      </c>
      <c r="E888" s="242"/>
      <c r="F888" s="52" t="str">
        <f t="shared" si="190"/>
        <v>-</v>
      </c>
    </row>
    <row r="889" spans="1:6" ht="22.8" x14ac:dyDescent="0.2">
      <c r="A889" s="53">
        <v>84452</v>
      </c>
      <c r="B889" s="232" t="s">
        <v>1757</v>
      </c>
      <c r="C889" s="50" t="s">
        <v>1758</v>
      </c>
      <c r="D889" s="242">
        <v>0</v>
      </c>
      <c r="E889" s="242"/>
      <c r="F889" s="52" t="str">
        <f t="shared" si="190"/>
        <v>-</v>
      </c>
    </row>
    <row r="890" spans="1:6" ht="22.8"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2.8"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2.8" x14ac:dyDescent="0.2">
      <c r="A910" s="53">
        <v>84761</v>
      </c>
      <c r="B910" s="232" t="s">
        <v>1799</v>
      </c>
      <c r="C910" s="50" t="s">
        <v>1800</v>
      </c>
      <c r="D910" s="242">
        <v>0</v>
      </c>
      <c r="E910" s="242"/>
      <c r="F910" s="52" t="str">
        <f t="shared" si="190"/>
        <v>-</v>
      </c>
    </row>
    <row r="911" spans="1:6" ht="22.8" x14ac:dyDescent="0.2">
      <c r="A911" s="53">
        <v>84762</v>
      </c>
      <c r="B911" s="232" t="s">
        <v>1801</v>
      </c>
      <c r="C911" s="50" t="s">
        <v>1802</v>
      </c>
      <c r="D911" s="242">
        <v>0</v>
      </c>
      <c r="E911" s="242"/>
      <c r="F911" s="52" t="str">
        <f t="shared" si="190"/>
        <v>-</v>
      </c>
    </row>
    <row r="912" spans="1:6" ht="22.8" x14ac:dyDescent="0.2">
      <c r="A912" s="53" t="s">
        <v>1803</v>
      </c>
      <c r="B912" s="85" t="s">
        <v>1804</v>
      </c>
      <c r="C912" s="50" t="s">
        <v>1803</v>
      </c>
      <c r="D912" s="242">
        <v>0</v>
      </c>
      <c r="E912" s="242"/>
      <c r="F912" s="52" t="str">
        <f t="shared" si="190"/>
        <v>-</v>
      </c>
    </row>
    <row r="913" spans="1:6" ht="22.8"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2.8"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12"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12" x14ac:dyDescent="0.2">
      <c r="A921" s="53">
        <v>51532</v>
      </c>
      <c r="B921" s="85" t="s">
        <v>1821</v>
      </c>
      <c r="C921" s="50" t="s">
        <v>1822</v>
      </c>
      <c r="D921" s="242">
        <v>0</v>
      </c>
      <c r="E921" s="242"/>
      <c r="F921" s="52" t="str">
        <f t="shared" si="190"/>
        <v>-</v>
      </c>
    </row>
    <row r="922" spans="1:6" ht="22.8" x14ac:dyDescent="0.2">
      <c r="A922" s="53">
        <v>51542</v>
      </c>
      <c r="B922" s="85" t="s">
        <v>1823</v>
      </c>
      <c r="C922" s="50" t="s">
        <v>1824</v>
      </c>
      <c r="D922" s="242">
        <v>0</v>
      </c>
      <c r="E922" s="242"/>
      <c r="F922" s="52" t="str">
        <f t="shared" si="190"/>
        <v>-</v>
      </c>
    </row>
    <row r="923" spans="1:6" ht="22.8" x14ac:dyDescent="0.2">
      <c r="A923" s="53">
        <v>51552</v>
      </c>
      <c r="B923" s="232" t="s">
        <v>1825</v>
      </c>
      <c r="C923" s="50" t="s">
        <v>1826</v>
      </c>
      <c r="D923" s="242">
        <v>0</v>
      </c>
      <c r="E923" s="242"/>
      <c r="F923" s="52" t="str">
        <f t="shared" si="190"/>
        <v>-</v>
      </c>
    </row>
    <row r="924" spans="1:6" ht="12" x14ac:dyDescent="0.2">
      <c r="A924" s="53">
        <v>51631</v>
      </c>
      <c r="B924" s="85" t="s">
        <v>1827</v>
      </c>
      <c r="C924" s="50" t="s">
        <v>1828</v>
      </c>
      <c r="D924" s="242">
        <v>0</v>
      </c>
      <c r="E924" s="242"/>
      <c r="F924" s="52" t="str">
        <f t="shared" si="190"/>
        <v>-</v>
      </c>
    </row>
    <row r="925" spans="1:6" ht="12"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2.8" x14ac:dyDescent="0.2">
      <c r="A938" s="53">
        <v>51761</v>
      </c>
      <c r="B938" s="85" t="s">
        <v>1855</v>
      </c>
      <c r="C938" s="50" t="s">
        <v>1856</v>
      </c>
      <c r="D938" s="242">
        <v>0</v>
      </c>
      <c r="E938" s="242"/>
      <c r="F938" s="52" t="str">
        <f t="shared" si="190"/>
        <v>-</v>
      </c>
    </row>
    <row r="939" spans="1:6" ht="22.8" x14ac:dyDescent="0.2">
      <c r="A939" s="53">
        <v>51762</v>
      </c>
      <c r="B939" s="85" t="s">
        <v>1857</v>
      </c>
      <c r="C939" s="50" t="s">
        <v>1858</v>
      </c>
      <c r="D939" s="242">
        <v>0</v>
      </c>
      <c r="E939" s="242"/>
      <c r="F939" s="52" t="str">
        <f t="shared" si="190"/>
        <v>-</v>
      </c>
    </row>
    <row r="940" spans="1:6" ht="22.8" x14ac:dyDescent="0.2">
      <c r="A940" s="53">
        <v>51771</v>
      </c>
      <c r="B940" s="85" t="s">
        <v>1859</v>
      </c>
      <c r="C940" s="50" t="s">
        <v>1860</v>
      </c>
      <c r="D940" s="242">
        <v>0</v>
      </c>
      <c r="E940" s="242"/>
      <c r="F940" s="52" t="str">
        <f t="shared" si="190"/>
        <v>-</v>
      </c>
    </row>
    <row r="941" spans="1:6" ht="22.8" x14ac:dyDescent="0.2">
      <c r="A941" s="53">
        <v>51772</v>
      </c>
      <c r="B941" s="85" t="s">
        <v>1861</v>
      </c>
      <c r="C941" s="50" t="s">
        <v>1862</v>
      </c>
      <c r="D941" s="242">
        <v>0</v>
      </c>
      <c r="E941" s="242"/>
      <c r="F941" s="52" t="str">
        <f t="shared" si="190"/>
        <v>-</v>
      </c>
    </row>
    <row r="942" spans="1:6" ht="12" x14ac:dyDescent="0.2">
      <c r="A942" s="53">
        <v>54132</v>
      </c>
      <c r="B942" s="85" t="s">
        <v>1863</v>
      </c>
      <c r="C942" s="50" t="s">
        <v>1864</v>
      </c>
      <c r="D942" s="242">
        <v>0</v>
      </c>
      <c r="E942" s="242"/>
      <c r="F942" s="52" t="str">
        <f t="shared" si="190"/>
        <v>-</v>
      </c>
    </row>
    <row r="943" spans="1:6" ht="12"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12" x14ac:dyDescent="0.2">
      <c r="A945" s="53">
        <v>54162</v>
      </c>
      <c r="B945" s="85" t="s">
        <v>1869</v>
      </c>
      <c r="C945" s="50" t="s">
        <v>1870</v>
      </c>
      <c r="D945" s="242">
        <v>0</v>
      </c>
      <c r="E945" s="242"/>
      <c r="F945" s="52" t="str">
        <f t="shared" si="190"/>
        <v>-</v>
      </c>
    </row>
    <row r="946" spans="1:6" ht="22.8" x14ac:dyDescent="0.2">
      <c r="A946" s="53">
        <v>54221</v>
      </c>
      <c r="B946" s="232" t="s">
        <v>1871</v>
      </c>
      <c r="C946" s="50" t="s">
        <v>1872</v>
      </c>
      <c r="D946" s="242">
        <v>0</v>
      </c>
      <c r="E946" s="242"/>
      <c r="F946" s="52" t="str">
        <f t="shared" si="190"/>
        <v>-</v>
      </c>
    </row>
    <row r="947" spans="1:6" ht="22.8" x14ac:dyDescent="0.2">
      <c r="A947" s="53">
        <v>54222</v>
      </c>
      <c r="B947" s="232" t="s">
        <v>1873</v>
      </c>
      <c r="C947" s="50" t="s">
        <v>1874</v>
      </c>
      <c r="D947" s="242">
        <v>0</v>
      </c>
      <c r="E947" s="242"/>
      <c r="F947" s="52" t="str">
        <f t="shared" si="190"/>
        <v>-</v>
      </c>
    </row>
    <row r="948" spans="1:6" ht="12" x14ac:dyDescent="0.2">
      <c r="A948" s="53" t="s">
        <v>1875</v>
      </c>
      <c r="B948" s="85" t="s">
        <v>1876</v>
      </c>
      <c r="C948" s="50" t="s">
        <v>1875</v>
      </c>
      <c r="D948" s="242">
        <v>0</v>
      </c>
      <c r="E948" s="242"/>
      <c r="F948" s="52" t="str">
        <f t="shared" si="190"/>
        <v>-</v>
      </c>
    </row>
    <row r="949" spans="1:6" ht="22.8" x14ac:dyDescent="0.2">
      <c r="A949" s="53">
        <v>54232</v>
      </c>
      <c r="B949" s="232" t="s">
        <v>1877</v>
      </c>
      <c r="C949" s="50" t="s">
        <v>1878</v>
      </c>
      <c r="D949" s="242">
        <v>0</v>
      </c>
      <c r="E949" s="242"/>
      <c r="F949" s="52" t="str">
        <f t="shared" si="190"/>
        <v>-</v>
      </c>
    </row>
    <row r="950" spans="1:6" ht="22.8" x14ac:dyDescent="0.2">
      <c r="A950" s="53">
        <v>54242</v>
      </c>
      <c r="B950" s="85" t="s">
        <v>1879</v>
      </c>
      <c r="C950" s="50" t="s">
        <v>1880</v>
      </c>
      <c r="D950" s="242">
        <v>0</v>
      </c>
      <c r="E950" s="242"/>
      <c r="F950" s="52" t="str">
        <f t="shared" si="190"/>
        <v>-</v>
      </c>
    </row>
    <row r="951" spans="1:6" ht="22.8" x14ac:dyDescent="0.2">
      <c r="A951" s="53" t="s">
        <v>1881</v>
      </c>
      <c r="B951" s="85" t="s">
        <v>1882</v>
      </c>
      <c r="C951" s="50" t="s">
        <v>1881</v>
      </c>
      <c r="D951" s="242">
        <v>0</v>
      </c>
      <c r="E951" s="242"/>
      <c r="F951" s="52" t="str">
        <f t="shared" si="190"/>
        <v>-</v>
      </c>
    </row>
    <row r="952" spans="1:6" ht="22.8" x14ac:dyDescent="0.2">
      <c r="A952" s="53">
        <v>54312</v>
      </c>
      <c r="B952" s="232" t="s">
        <v>1883</v>
      </c>
      <c r="C952" s="50" t="s">
        <v>1884</v>
      </c>
      <c r="D952" s="242">
        <v>0</v>
      </c>
      <c r="E952" s="242"/>
      <c r="F952" s="52" t="str">
        <f t="shared" si="190"/>
        <v>-</v>
      </c>
    </row>
    <row r="953" spans="1:6" ht="22.8" x14ac:dyDescent="0.2">
      <c r="A953" s="53">
        <v>54431</v>
      </c>
      <c r="B953" s="85" t="s">
        <v>1885</v>
      </c>
      <c r="C953" s="50" t="s">
        <v>1886</v>
      </c>
      <c r="D953" s="242">
        <v>0</v>
      </c>
      <c r="E953" s="242"/>
      <c r="F953" s="52" t="str">
        <f t="shared" si="190"/>
        <v>-</v>
      </c>
    </row>
    <row r="954" spans="1:6" ht="22.8" x14ac:dyDescent="0.2">
      <c r="A954" s="53">
        <v>54432</v>
      </c>
      <c r="B954" s="85" t="s">
        <v>1887</v>
      </c>
      <c r="C954" s="50" t="s">
        <v>1888</v>
      </c>
      <c r="D954" s="242">
        <v>0</v>
      </c>
      <c r="E954" s="242"/>
      <c r="F954" s="52" t="str">
        <f t="shared" si="190"/>
        <v>-</v>
      </c>
    </row>
    <row r="955" spans="1:6" ht="22.8" x14ac:dyDescent="0.2">
      <c r="A955" s="53" t="s">
        <v>1889</v>
      </c>
      <c r="B955" s="85" t="s">
        <v>1890</v>
      </c>
      <c r="C955" s="50" t="s">
        <v>1889</v>
      </c>
      <c r="D955" s="242">
        <v>0</v>
      </c>
      <c r="E955" s="242"/>
      <c r="F955" s="52" t="str">
        <f t="shared" si="190"/>
        <v>-</v>
      </c>
    </row>
    <row r="956" spans="1:6" ht="22.8" x14ac:dyDescent="0.2">
      <c r="A956" s="53">
        <v>54442</v>
      </c>
      <c r="B956" s="85" t="s">
        <v>1891</v>
      </c>
      <c r="C956" s="50" t="s">
        <v>1892</v>
      </c>
      <c r="D956" s="242">
        <v>0</v>
      </c>
      <c r="E956" s="242"/>
      <c r="F956" s="52" t="str">
        <f t="shared" si="190"/>
        <v>-</v>
      </c>
    </row>
    <row r="957" spans="1:6" ht="22.8" x14ac:dyDescent="0.2">
      <c r="A957" s="53">
        <v>54452</v>
      </c>
      <c r="B957" s="85" t="s">
        <v>1893</v>
      </c>
      <c r="C957" s="50" t="s">
        <v>1894</v>
      </c>
      <c r="D957" s="242">
        <v>0</v>
      </c>
      <c r="E957" s="242"/>
      <c r="F957" s="52" t="str">
        <f t="shared" si="190"/>
        <v>-</v>
      </c>
    </row>
    <row r="958" spans="1:6" ht="22.8" x14ac:dyDescent="0.2">
      <c r="A958" s="53" t="s">
        <v>1895</v>
      </c>
      <c r="B958" s="85" t="s">
        <v>1896</v>
      </c>
      <c r="C958" s="50" t="s">
        <v>1895</v>
      </c>
      <c r="D958" s="242">
        <v>0</v>
      </c>
      <c r="E958" s="242"/>
      <c r="F958" s="52" t="str">
        <f t="shared" si="190"/>
        <v>-</v>
      </c>
    </row>
    <row r="959" spans="1:6" ht="12" x14ac:dyDescent="0.2">
      <c r="A959" s="53">
        <v>54461</v>
      </c>
      <c r="B959" s="85" t="s">
        <v>1897</v>
      </c>
      <c r="C959" s="50" t="s">
        <v>1898</v>
      </c>
      <c r="D959" s="242">
        <v>0</v>
      </c>
      <c r="E959" s="242"/>
      <c r="F959" s="52" t="str">
        <f t="shared" si="190"/>
        <v>-</v>
      </c>
    </row>
    <row r="960" spans="1:6" ht="12"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2.8" x14ac:dyDescent="0.2">
      <c r="A962" s="53">
        <v>54472</v>
      </c>
      <c r="B962" s="232" t="s">
        <v>1903</v>
      </c>
      <c r="C962" s="50" t="s">
        <v>1904</v>
      </c>
      <c r="D962" s="242">
        <v>0</v>
      </c>
      <c r="E962" s="242"/>
      <c r="F962" s="52" t="str">
        <f t="shared" si="190"/>
        <v>-</v>
      </c>
    </row>
    <row r="963" spans="1:6" ht="22.8" x14ac:dyDescent="0.2">
      <c r="A963" s="53">
        <v>54482</v>
      </c>
      <c r="B963" s="232" t="s">
        <v>1905</v>
      </c>
      <c r="C963" s="50" t="s">
        <v>1906</v>
      </c>
      <c r="D963" s="242">
        <v>0</v>
      </c>
      <c r="E963" s="242"/>
      <c r="F963" s="52" t="str">
        <f t="shared" si="190"/>
        <v>-</v>
      </c>
    </row>
    <row r="964" spans="1:6" ht="22.8" x14ac:dyDescent="0.2">
      <c r="A964" s="53" t="s">
        <v>1907</v>
      </c>
      <c r="B964" s="232" t="s">
        <v>1908</v>
      </c>
      <c r="C964" s="50" t="s">
        <v>1907</v>
      </c>
      <c r="D964" s="242">
        <v>0</v>
      </c>
      <c r="E964" s="242"/>
      <c r="F964" s="52" t="str">
        <f t="shared" si="190"/>
        <v>-</v>
      </c>
    </row>
    <row r="965" spans="1:6" ht="22.8"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2.8"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12" x14ac:dyDescent="0.2">
      <c r="A976" s="53">
        <v>54751</v>
      </c>
      <c r="B976" s="85" t="s">
        <v>1931</v>
      </c>
      <c r="C976" s="50" t="s">
        <v>1932</v>
      </c>
      <c r="D976" s="242">
        <v>0</v>
      </c>
      <c r="E976" s="242"/>
      <c r="F976" s="52" t="str">
        <f t="shared" si="190"/>
        <v>-</v>
      </c>
    </row>
    <row r="977" spans="1:6" ht="12" x14ac:dyDescent="0.2">
      <c r="A977" s="53">
        <v>54752</v>
      </c>
      <c r="B977" s="85" t="s">
        <v>1933</v>
      </c>
      <c r="C977" s="50" t="s">
        <v>1934</v>
      </c>
      <c r="D977" s="242">
        <v>0</v>
      </c>
      <c r="E977" s="242"/>
      <c r="F977" s="52" t="str">
        <f t="shared" si="190"/>
        <v>-</v>
      </c>
    </row>
    <row r="978" spans="1:6" ht="22.8" x14ac:dyDescent="0.2">
      <c r="A978" s="53">
        <v>54761</v>
      </c>
      <c r="B978" s="85" t="s">
        <v>1935</v>
      </c>
      <c r="C978" s="50" t="s">
        <v>1936</v>
      </c>
      <c r="D978" s="242">
        <v>0</v>
      </c>
      <c r="E978" s="242"/>
      <c r="F978" s="52" t="str">
        <f t="shared" si="190"/>
        <v>-</v>
      </c>
    </row>
    <row r="979" spans="1:6" ht="22.8" x14ac:dyDescent="0.2">
      <c r="A979" s="53">
        <v>54762</v>
      </c>
      <c r="B979" s="85" t="s">
        <v>1937</v>
      </c>
      <c r="C979" s="50" t="s">
        <v>1938</v>
      </c>
      <c r="D979" s="242">
        <v>0</v>
      </c>
      <c r="E979" s="242"/>
      <c r="F979" s="52" t="str">
        <f t="shared" si="190"/>
        <v>-</v>
      </c>
    </row>
    <row r="980" spans="1:6" ht="22.8" x14ac:dyDescent="0.2">
      <c r="A980" s="53">
        <v>54771</v>
      </c>
      <c r="B980" s="85" t="s">
        <v>1939</v>
      </c>
      <c r="C980" s="50" t="s">
        <v>1940</v>
      </c>
      <c r="D980" s="242">
        <v>0</v>
      </c>
      <c r="E980" s="242"/>
      <c r="F980" s="52" t="str">
        <f t="shared" ref="F980:F982" si="191">IF(D980&lt;&gt;0,IF(E980/D980&gt;=100,"&gt;&gt;100",E980/D980*100),"-")</f>
        <v>-</v>
      </c>
    </row>
    <row r="981" spans="1:6" ht="22.8" x14ac:dyDescent="0.2">
      <c r="A981" s="53">
        <v>54772</v>
      </c>
      <c r="B981" s="85" t="s">
        <v>1941</v>
      </c>
      <c r="C981" s="50" t="s">
        <v>1942</v>
      </c>
      <c r="D981" s="242">
        <v>0</v>
      </c>
      <c r="E981" s="242"/>
      <c r="F981" s="52" t="str">
        <f t="shared" si="191"/>
        <v>-</v>
      </c>
    </row>
    <row r="982" spans="1:6" ht="22.8" x14ac:dyDescent="0.2">
      <c r="A982" s="55">
        <v>55312</v>
      </c>
      <c r="B982" s="233" t="s">
        <v>1943</v>
      </c>
      <c r="C982" s="56" t="s">
        <v>1944</v>
      </c>
      <c r="D982" s="243">
        <v>0</v>
      </c>
      <c r="E982" s="243"/>
      <c r="F982" s="57" t="str">
        <f t="shared" si="191"/>
        <v>-</v>
      </c>
    </row>
    <row r="983" spans="1:6" ht="20.100000000000001" customHeight="1" x14ac:dyDescent="0.25">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c r="F985" s="63" t="str">
        <f t="shared" ref="F985:F992" si="192">IF(D985&lt;&gt;0,IF(E985/D985&gt;=100,"&gt;&gt;100",E985/D985*100),"-")</f>
        <v>-</v>
      </c>
    </row>
    <row r="986" spans="1:6" ht="12" x14ac:dyDescent="0.2">
      <c r="A986" s="53" t="s">
        <v>1952</v>
      </c>
      <c r="B986" s="85" t="s">
        <v>1953</v>
      </c>
      <c r="C986" s="50" t="s">
        <v>1952</v>
      </c>
      <c r="D986" s="245">
        <v>0</v>
      </c>
      <c r="E986" s="245"/>
      <c r="F986" s="52" t="str">
        <f t="shared" si="192"/>
        <v>-</v>
      </c>
    </row>
    <row r="987" spans="1:6" ht="22.8" x14ac:dyDescent="0.2">
      <c r="A987" s="53" t="s">
        <v>1954</v>
      </c>
      <c r="B987" s="85" t="s">
        <v>1955</v>
      </c>
      <c r="C987" s="50" t="s">
        <v>1954</v>
      </c>
      <c r="D987" s="245">
        <v>0</v>
      </c>
      <c r="E987" s="245"/>
      <c r="F987" s="52" t="str">
        <f t="shared" si="192"/>
        <v>-</v>
      </c>
    </row>
    <row r="988" spans="1:6" ht="22.8"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2.8"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c r="C1" s="299" t="s">
        <v>34</v>
      </c>
      <c r="D1" s="302"/>
      <c r="E1" s="300" t="s">
        <v>50</v>
      </c>
      <c r="F1" s="303"/>
    </row>
    <row r="2" spans="1:25" ht="50.1" customHeight="1" x14ac:dyDescent="0.3">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1967</v>
      </c>
      <c r="E3" s="287" t="s">
        <v>1968</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12"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c r="C1" s="299" t="s">
        <v>34</v>
      </c>
      <c r="D1" s="302"/>
      <c r="E1" s="300" t="s">
        <v>50</v>
      </c>
      <c r="F1" s="303"/>
    </row>
    <row r="2" spans="1:25" ht="50.1" customHeight="1" x14ac:dyDescent="0.3">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5">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c r="C1" s="299" t="s">
        <v>34</v>
      </c>
      <c r="D1" s="302"/>
      <c r="E1" s="300" t="s">
        <v>50</v>
      </c>
      <c r="F1" s="303"/>
    </row>
    <row r="2" spans="1:25" ht="50.1" customHeight="1" x14ac:dyDescent="0.25">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5">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5">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13.2" x14ac:dyDescent="0.25">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2.8" x14ac:dyDescent="0.25">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2.8" x14ac:dyDescent="0.25">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115" sqref="D115"/>
    </sheetView>
  </sheetViews>
  <sheetFormatPr defaultColWidth="14.44140625" defaultRowHeight="15" customHeight="1" x14ac:dyDescent="0.25"/>
  <cols>
    <col min="1" max="1" width="18.6640625" style="199" customWidth="1"/>
    <col min="2" max="2" width="60.6640625" style="199" customWidth="1"/>
    <col min="3" max="3" width="18.6640625" style="207" customWidth="1"/>
    <col min="4" max="4" width="12.109375" customWidth="1"/>
    <col min="5"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5">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2862</v>
      </c>
      <c r="C5" s="185" t="s">
        <v>2863</v>
      </c>
      <c r="D5" s="253">
        <v>28308.66</v>
      </c>
      <c r="E5" s="37"/>
      <c r="F5" s="37"/>
      <c r="G5" s="37"/>
      <c r="H5" s="37"/>
      <c r="I5" s="37"/>
      <c r="J5" s="37"/>
      <c r="K5" s="37"/>
      <c r="L5" s="37"/>
      <c r="M5" s="37"/>
      <c r="N5" s="37"/>
      <c r="O5" s="37"/>
      <c r="P5" s="37"/>
      <c r="Q5" s="37"/>
      <c r="R5" s="37"/>
      <c r="S5" s="37"/>
      <c r="T5" s="37"/>
      <c r="U5" s="37"/>
    </row>
    <row r="6" spans="1:24" ht="24" x14ac:dyDescent="0.25">
      <c r="A6" s="114"/>
      <c r="B6" s="115" t="s">
        <v>2864</v>
      </c>
      <c r="C6" s="186" t="s">
        <v>2865</v>
      </c>
      <c r="D6" s="40">
        <f>D7+D8+D17+D18</f>
        <v>107157.86</v>
      </c>
      <c r="E6" s="37"/>
      <c r="F6" s="37"/>
      <c r="G6" s="37"/>
      <c r="H6" s="37"/>
      <c r="I6" s="37"/>
      <c r="J6" s="37"/>
      <c r="K6" s="37"/>
      <c r="L6" s="37"/>
      <c r="M6" s="37"/>
      <c r="N6" s="37"/>
      <c r="O6" s="37"/>
      <c r="P6" s="37"/>
      <c r="Q6" s="37"/>
      <c r="R6" s="37"/>
      <c r="S6" s="37"/>
      <c r="T6" s="37"/>
      <c r="U6" s="37"/>
    </row>
    <row r="7" spans="1:24" ht="12.75" customHeight="1" x14ac:dyDescent="0.25">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5">
      <c r="A8" s="114" t="s">
        <v>2273</v>
      </c>
      <c r="B8" s="115" t="s">
        <v>2868</v>
      </c>
      <c r="C8" s="186" t="s">
        <v>2869</v>
      </c>
      <c r="D8" s="40">
        <f>SUM(D9:D16)</f>
        <v>89969.11</v>
      </c>
      <c r="E8" s="37"/>
      <c r="F8" s="37"/>
      <c r="G8" s="37"/>
      <c r="H8" s="37"/>
      <c r="I8" s="37"/>
      <c r="J8" s="37"/>
      <c r="K8" s="37"/>
      <c r="L8" s="37"/>
      <c r="M8" s="37"/>
      <c r="N8" s="37"/>
      <c r="O8" s="37"/>
      <c r="P8" s="37"/>
      <c r="Q8" s="37"/>
      <c r="R8" s="37"/>
      <c r="S8" s="37"/>
      <c r="T8" s="37"/>
      <c r="U8" s="37"/>
    </row>
    <row r="9" spans="1:24" ht="12.75" customHeight="1" x14ac:dyDescent="0.25">
      <c r="A9" s="84" t="s">
        <v>2275</v>
      </c>
      <c r="B9" s="85" t="s">
        <v>2276</v>
      </c>
      <c r="C9" s="186" t="s">
        <v>2870</v>
      </c>
      <c r="D9" s="254">
        <v>71103.25</v>
      </c>
      <c r="E9" s="37"/>
      <c r="F9" s="37"/>
      <c r="G9" s="37"/>
      <c r="H9" s="37"/>
      <c r="I9" s="37"/>
      <c r="J9" s="37"/>
      <c r="K9" s="37"/>
      <c r="L9" s="37"/>
      <c r="M9" s="37"/>
      <c r="N9" s="37"/>
      <c r="O9" s="37"/>
      <c r="P9" s="37"/>
      <c r="Q9" s="37"/>
      <c r="R9" s="37"/>
      <c r="S9" s="37"/>
      <c r="T9" s="37"/>
      <c r="U9" s="37"/>
    </row>
    <row r="10" spans="1:24" ht="12.75" customHeight="1" x14ac:dyDescent="0.25">
      <c r="A10" s="84" t="s">
        <v>2277</v>
      </c>
      <c r="B10" s="85" t="s">
        <v>2278</v>
      </c>
      <c r="C10" s="186" t="s">
        <v>2871</v>
      </c>
      <c r="D10" s="254">
        <v>16126.03</v>
      </c>
      <c r="E10" s="37"/>
      <c r="F10" s="37"/>
      <c r="G10" s="37"/>
      <c r="H10" s="37"/>
      <c r="I10" s="37"/>
      <c r="J10" s="37"/>
      <c r="K10" s="37"/>
      <c r="L10" s="37"/>
      <c r="M10" s="37"/>
      <c r="N10" s="37"/>
      <c r="O10" s="37"/>
      <c r="P10" s="37"/>
      <c r="Q10" s="37"/>
      <c r="R10" s="37"/>
      <c r="S10" s="37"/>
      <c r="T10" s="37"/>
      <c r="U10" s="37"/>
    </row>
    <row r="11" spans="1:24" ht="12.75" customHeight="1" x14ac:dyDescent="0.25">
      <c r="A11" s="84" t="s">
        <v>2279</v>
      </c>
      <c r="B11" s="85" t="s">
        <v>2872</v>
      </c>
      <c r="C11" s="186" t="s">
        <v>2873</v>
      </c>
      <c r="D11" s="254">
        <v>2739.83</v>
      </c>
      <c r="E11" s="37"/>
      <c r="F11" s="37"/>
      <c r="G11" s="37"/>
      <c r="H11" s="37"/>
      <c r="I11" s="37"/>
      <c r="J11" s="37"/>
      <c r="K11" s="37"/>
      <c r="L11" s="37"/>
      <c r="M11" s="37"/>
      <c r="N11" s="37"/>
      <c r="O11" s="37"/>
      <c r="P11" s="37"/>
      <c r="Q11" s="37"/>
      <c r="R11" s="37"/>
      <c r="S11" s="37"/>
      <c r="T11" s="37"/>
      <c r="U11" s="37"/>
    </row>
    <row r="12" spans="1:24" ht="12.75" customHeight="1" x14ac:dyDescent="0.25">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13.2" x14ac:dyDescent="0.25">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5">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5">
      <c r="A17" s="114" t="s">
        <v>2297</v>
      </c>
      <c r="B17" s="115" t="s">
        <v>2298</v>
      </c>
      <c r="C17" s="186" t="s">
        <v>2880</v>
      </c>
      <c r="D17" s="254">
        <v>17188.75</v>
      </c>
      <c r="E17" s="37"/>
      <c r="F17" s="37"/>
      <c r="G17" s="37"/>
      <c r="H17" s="37"/>
      <c r="I17" s="37"/>
      <c r="J17" s="37"/>
      <c r="K17" s="37"/>
      <c r="L17" s="37"/>
      <c r="M17" s="37"/>
      <c r="N17" s="37"/>
      <c r="O17" s="37"/>
      <c r="P17" s="37"/>
      <c r="Q17" s="37"/>
      <c r="R17" s="37"/>
      <c r="S17" s="37"/>
      <c r="T17" s="37"/>
      <c r="U17" s="37"/>
    </row>
    <row r="18" spans="1:21" ht="24" x14ac:dyDescent="0.25">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5">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5">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5">
      <c r="A24" s="84"/>
      <c r="B24" s="115" t="s">
        <v>2896</v>
      </c>
      <c r="C24" s="186" t="s">
        <v>2897</v>
      </c>
      <c r="D24" s="40">
        <f>D25+D26+D35+D36</f>
        <v>122184.39</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2273</v>
      </c>
      <c r="B26" s="115" t="s">
        <v>2899</v>
      </c>
      <c r="C26" s="186" t="s">
        <v>2900</v>
      </c>
      <c r="D26" s="40">
        <f>SUM(D27:D34)</f>
        <v>104995.64</v>
      </c>
      <c r="E26" s="37"/>
      <c r="F26" s="37"/>
      <c r="G26" s="37"/>
      <c r="H26" s="37"/>
      <c r="I26" s="37"/>
      <c r="J26" s="37"/>
      <c r="K26" s="37"/>
      <c r="L26" s="37"/>
      <c r="M26" s="37"/>
      <c r="N26" s="37"/>
      <c r="O26" s="37"/>
      <c r="P26" s="37"/>
      <c r="Q26" s="37"/>
      <c r="R26" s="37"/>
      <c r="S26" s="37"/>
      <c r="T26" s="37"/>
      <c r="U26" s="37"/>
    </row>
    <row r="27" spans="1:21" ht="12.75" customHeight="1" x14ac:dyDescent="0.25">
      <c r="A27" s="84" t="s">
        <v>2275</v>
      </c>
      <c r="B27" s="85" t="s">
        <v>2276</v>
      </c>
      <c r="C27" s="186" t="s">
        <v>2901</v>
      </c>
      <c r="D27" s="254">
        <v>68351.17</v>
      </c>
      <c r="E27" s="37"/>
      <c r="F27" s="37"/>
      <c r="G27" s="37"/>
      <c r="H27" s="37"/>
      <c r="I27" s="37"/>
      <c r="J27" s="37"/>
      <c r="K27" s="37"/>
      <c r="L27" s="37"/>
      <c r="M27" s="37"/>
      <c r="N27" s="37"/>
      <c r="O27" s="37"/>
      <c r="P27" s="37"/>
      <c r="Q27" s="37"/>
      <c r="R27" s="37"/>
      <c r="S27" s="37"/>
      <c r="T27" s="37"/>
      <c r="U27" s="37"/>
    </row>
    <row r="28" spans="1:21" ht="12.75" customHeight="1" x14ac:dyDescent="0.25">
      <c r="A28" s="84" t="s">
        <v>2277</v>
      </c>
      <c r="B28" s="85" t="s">
        <v>2278</v>
      </c>
      <c r="C28" s="186" t="s">
        <v>2902</v>
      </c>
      <c r="D28" s="254">
        <v>33902.230000000003</v>
      </c>
      <c r="E28" s="37"/>
      <c r="F28" s="37"/>
      <c r="G28" s="37"/>
      <c r="H28" s="37"/>
      <c r="I28" s="37"/>
      <c r="J28" s="37"/>
      <c r="K28" s="37"/>
      <c r="L28" s="37"/>
      <c r="M28" s="37"/>
      <c r="N28" s="37"/>
      <c r="O28" s="37"/>
      <c r="P28" s="37"/>
      <c r="Q28" s="37"/>
      <c r="R28" s="37"/>
      <c r="S28" s="37"/>
      <c r="T28" s="37"/>
      <c r="U28" s="37"/>
    </row>
    <row r="29" spans="1:21" ht="12.75" customHeight="1" x14ac:dyDescent="0.25">
      <c r="A29" s="84" t="s">
        <v>2279</v>
      </c>
      <c r="B29" s="85" t="s">
        <v>2872</v>
      </c>
      <c r="C29" s="186" t="s">
        <v>2903</v>
      </c>
      <c r="D29" s="254">
        <v>2742.24</v>
      </c>
      <c r="E29" s="37"/>
      <c r="F29" s="37"/>
      <c r="G29" s="37"/>
      <c r="H29" s="37"/>
      <c r="I29" s="37"/>
      <c r="J29" s="37"/>
      <c r="K29" s="37"/>
      <c r="L29" s="37"/>
      <c r="M29" s="37"/>
      <c r="N29" s="37"/>
      <c r="O29" s="37"/>
      <c r="P29" s="37"/>
      <c r="Q29" s="37"/>
      <c r="R29" s="37"/>
      <c r="S29" s="37"/>
      <c r="T29" s="37"/>
      <c r="U29" s="37"/>
    </row>
    <row r="30" spans="1:21" ht="12.75" customHeight="1" x14ac:dyDescent="0.25">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13.2" x14ac:dyDescent="0.25">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5">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5">
      <c r="A35" s="114" t="s">
        <v>2297</v>
      </c>
      <c r="B35" s="115" t="s">
        <v>2298</v>
      </c>
      <c r="C35" s="186" t="s">
        <v>2909</v>
      </c>
      <c r="D35" s="254">
        <v>17188.75</v>
      </c>
      <c r="E35" s="37"/>
      <c r="F35" s="37"/>
      <c r="G35" s="37"/>
      <c r="H35" s="37"/>
      <c r="I35" s="37"/>
      <c r="J35" s="37"/>
      <c r="K35" s="37"/>
      <c r="L35" s="37"/>
      <c r="M35" s="37"/>
      <c r="N35" s="37"/>
      <c r="O35" s="37"/>
      <c r="P35" s="37"/>
      <c r="Q35" s="37"/>
      <c r="R35" s="37"/>
      <c r="S35" s="37"/>
      <c r="T35" s="37"/>
      <c r="U35" s="37"/>
    </row>
    <row r="36" spans="1:21" ht="36" x14ac:dyDescent="0.25">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5">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5">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5">
      <c r="A42" s="84"/>
      <c r="B42" s="115" t="s">
        <v>2918</v>
      </c>
      <c r="C42" s="186" t="s">
        <v>2919</v>
      </c>
      <c r="D42" s="40">
        <f>D5+D6-D24</f>
        <v>13282.12999999999</v>
      </c>
      <c r="E42" s="37"/>
      <c r="F42" s="37"/>
      <c r="G42" s="37"/>
      <c r="H42" s="37"/>
      <c r="I42" s="37"/>
      <c r="J42" s="37"/>
      <c r="K42" s="37"/>
      <c r="L42" s="37"/>
      <c r="M42" s="37"/>
      <c r="N42" s="37"/>
      <c r="O42" s="37"/>
      <c r="P42" s="37"/>
      <c r="Q42" s="37"/>
      <c r="R42" s="37"/>
      <c r="S42" s="37"/>
      <c r="T42" s="37"/>
      <c r="U42" s="37"/>
    </row>
    <row r="43" spans="1:21" ht="24" x14ac:dyDescent="0.25">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5">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5">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5">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5">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5">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13.2" x14ac:dyDescent="0.25">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5">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5">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5">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5">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2995</v>
      </c>
      <c r="C101" s="186" t="s">
        <v>2996</v>
      </c>
      <c r="D101" s="40">
        <f>SUM(D102:D105)</f>
        <v>13282.13</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2273</v>
      </c>
      <c r="B103" s="85" t="s">
        <v>2847</v>
      </c>
      <c r="C103" s="186" t="s">
        <v>2998</v>
      </c>
      <c r="D103" s="254">
        <v>13282.13</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8" width="1.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customWidth="1"/>
    <col min="17" max="21" width="14.44140625" style="48" customWidth="1"/>
    <col min="22" max="16384" width="14.44140625" style="48"/>
  </cols>
  <sheetData>
    <row r="1" spans="1:16" ht="12.75" hidden="1" customHeight="1" x14ac:dyDescent="0.25">
      <c r="A1" s="366" t="s">
        <v>2860</v>
      </c>
      <c r="B1" s="361"/>
      <c r="C1" s="361"/>
      <c r="D1" s="361"/>
      <c r="E1" s="71" t="s">
        <v>3002</v>
      </c>
      <c r="F1" s="71"/>
      <c r="G1" s="71"/>
      <c r="H1" s="71"/>
      <c r="I1" s="71"/>
      <c r="J1" s="71"/>
      <c r="K1" s="71"/>
      <c r="L1" s="71"/>
      <c r="M1" s="71"/>
      <c r="N1" s="71"/>
      <c r="O1" s="71"/>
      <c r="P1" s="71"/>
    </row>
    <row r="2" spans="1:16" ht="37.5" customHeight="1" x14ac:dyDescent="0.25">
      <c r="A2" s="366" t="s">
        <v>3003</v>
      </c>
      <c r="B2" s="361"/>
      <c r="C2" s="361"/>
      <c r="D2" s="361"/>
    </row>
    <row r="3" spans="1:16" ht="29.25" customHeight="1" x14ac:dyDescent="0.25">
      <c r="A3" s="125" t="s">
        <v>3004</v>
      </c>
      <c r="B3" s="126" t="s">
        <v>3005</v>
      </c>
      <c r="C3" s="127" t="s">
        <v>3006</v>
      </c>
      <c r="D3" s="123"/>
      <c r="E3" s="124">
        <f>E4+E14+E19+E275+E293+E296+E298</f>
        <v>0</v>
      </c>
      <c r="F3" s="124">
        <f>F4+F14+F19+F275+F293+F296+F298</f>
        <v>5</v>
      </c>
      <c r="G3" s="124">
        <f>IF(RefStr!C12&lt;&gt;"",INT(VALUE(MID(RefStr!C12,1,4))),0)</f>
        <v>2023</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50602</v>
      </c>
      <c r="P3" s="71"/>
    </row>
    <row r="4" spans="1:16" ht="19.5" customHeight="1" x14ac:dyDescent="0.25">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5">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5">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5">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5">
      <c r="A19" s="363" t="s">
        <v>3025</v>
      </c>
      <c r="B19" s="364"/>
      <c r="C19" s="365"/>
      <c r="D19" s="123"/>
      <c r="E19" s="71">
        <f>SUM(E20:E273)</f>
        <v>0</v>
      </c>
      <c r="F19" s="71">
        <f>SUM(F20:F273)</f>
        <v>5</v>
      </c>
      <c r="G19" s="71"/>
      <c r="H19" s="71"/>
      <c r="I19" s="71"/>
      <c r="J19" s="71"/>
      <c r="K19" s="71"/>
      <c r="L19" s="71"/>
      <c r="M19" s="71"/>
      <c r="N19" s="71"/>
      <c r="O19" s="71"/>
      <c r="P19" s="71"/>
    </row>
    <row r="20" spans="1:16" ht="20.399999999999999" x14ac:dyDescent="0.25">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5">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5">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5">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5">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5">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5">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5">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5">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5">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5">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5">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5">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5">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5">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5">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5">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5">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5">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5">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5">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5">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5">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5">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5">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5">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5">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5">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5">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5">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5">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5">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5">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5">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5">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5">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5">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5">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5">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5">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5">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5">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5">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5">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5">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5">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5">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5">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5">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5">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5">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5">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5">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5">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5">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5">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5">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5">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5">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5">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5">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5">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5">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5">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5">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5">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5">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5">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5">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5">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5">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5">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5">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5">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5">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5">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5">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5">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5">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5">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5">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5">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5">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5">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5">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5">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5">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5">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5">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5">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5">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5">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5">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5">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5">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5">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5">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5">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5">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5">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5">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5">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5">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5">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5">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5">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5">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5">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5">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5">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5">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5">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5">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5">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5">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5">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5">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5">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5">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5">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5">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5">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5">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5">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5">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5">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5">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5">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5">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5">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5">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5">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5">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5">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5">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5">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5">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5">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5">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5">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5">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5">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5">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5">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5">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5">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5">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5">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5">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5">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5">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5">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5">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5">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5">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5">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5">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5">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5">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5">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5">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5">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5">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5">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5">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5">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5">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5">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5">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5">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5">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5">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5">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5">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5">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5">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5">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5">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5">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5">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5">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5">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5">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5">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5">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5">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5">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5">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5">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5">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5">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5">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5">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5">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5">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5">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5">
      <c r="A216" s="133">
        <v>179</v>
      </c>
      <c r="B216" s="134" t="str">
        <f t="shared" si="19"/>
        <v>Provjera</v>
      </c>
      <c r="C216" s="118" t="s">
        <v>3222</v>
      </c>
      <c r="D216" s="123"/>
      <c r="E216" s="71">
        <f t="shared" si="20"/>
        <v>0</v>
      </c>
      <c r="F216" s="71">
        <f t="shared" si="21"/>
        <v>1</v>
      </c>
      <c r="G216" s="71"/>
      <c r="H216" s="71"/>
      <c r="I216" s="71"/>
      <c r="J216" s="71"/>
      <c r="K216" s="71"/>
      <c r="L216" s="71">
        <f>IF(AND('PR-RAS'!D117&gt;0,SUM('PR-RAS'!D710:'PR-RAS'!D712)=0),1,0)</f>
        <v>1</v>
      </c>
      <c r="M216" s="71">
        <f>IF(AND('PR-RAS'!E117&gt;0,SUM('PR-RAS'!E710:'PR-RAS'!E712)=0),1,0)</f>
        <v>0</v>
      </c>
      <c r="N216" s="71"/>
      <c r="O216" s="71"/>
      <c r="P216" s="71"/>
    </row>
    <row r="217" spans="1:16" ht="30" customHeight="1" x14ac:dyDescent="0.25">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0</v>
      </c>
      <c r="M217" s="71">
        <f>IF(AND('PR-RAS'!E158&gt;0,SUM('PR-RAS'!E716:E717)=0),1,0)</f>
        <v>1</v>
      </c>
      <c r="N217" s="71"/>
      <c r="O217" s="71"/>
      <c r="P217" s="71"/>
    </row>
    <row r="218" spans="1:16" ht="30" customHeight="1" x14ac:dyDescent="0.25">
      <c r="A218" s="133">
        <v>181</v>
      </c>
      <c r="B218" s="134" t="str">
        <f t="shared" si="19"/>
        <v>Provjera</v>
      </c>
      <c r="C218" s="118" t="s">
        <v>3224</v>
      </c>
      <c r="D218" s="123"/>
      <c r="E218" s="71">
        <f t="shared" si="20"/>
        <v>0</v>
      </c>
      <c r="F218" s="71">
        <f t="shared" si="21"/>
        <v>1</v>
      </c>
      <c r="G218" s="71"/>
      <c r="H218" s="71"/>
      <c r="I218" s="71"/>
      <c r="J218" s="71"/>
      <c r="K218" s="71"/>
      <c r="L218" s="71">
        <f>IF(AND('PR-RAS'!D183&gt;0,'PR-RAS'!D720=0),1,0)</f>
        <v>1</v>
      </c>
      <c r="M218" s="71">
        <f>IF(AND('PR-RAS'!E183&gt;0,'PR-RAS'!E720=0),1,0)</f>
        <v>0</v>
      </c>
      <c r="N218" s="71"/>
      <c r="O218" s="71"/>
      <c r="P218" s="71"/>
    </row>
    <row r="219" spans="1:16" ht="32.25" customHeight="1" x14ac:dyDescent="0.25">
      <c r="A219" s="133">
        <v>182</v>
      </c>
      <c r="B219" s="134" t="str">
        <f t="shared" si="19"/>
        <v>Provjera</v>
      </c>
      <c r="C219" s="118" t="s">
        <v>3225</v>
      </c>
      <c r="D219" s="123"/>
      <c r="E219" s="71">
        <f t="shared" si="20"/>
        <v>0</v>
      </c>
      <c r="F219" s="71">
        <f t="shared" si="21"/>
        <v>1</v>
      </c>
      <c r="G219" s="71"/>
      <c r="H219" s="71"/>
      <c r="I219" s="71"/>
      <c r="J219" s="71"/>
      <c r="K219" s="71"/>
      <c r="L219" s="71">
        <f>IF(AND('PR-RAS'!D184&gt;0,SUM('PR-RAS'!D721:D723)=0),1,0)</f>
        <v>1</v>
      </c>
      <c r="M219" s="71">
        <f>IF(AND('PR-RAS'!E184&gt;0,SUM('PR-RAS'!E721:E723)=0),1,0)</f>
        <v>0</v>
      </c>
      <c r="N219" s="71"/>
      <c r="O219" s="71"/>
      <c r="P219" s="71"/>
    </row>
    <row r="220" spans="1:16" ht="30" customHeight="1" x14ac:dyDescent="0.25">
      <c r="A220" s="133">
        <v>183</v>
      </c>
      <c r="B220" s="134" t="str">
        <f t="shared" si="19"/>
        <v>O.K.</v>
      </c>
      <c r="C220" s="118" t="s">
        <v>3226</v>
      </c>
      <c r="D220" s="123"/>
      <c r="E220" s="71">
        <f t="shared" si="20"/>
        <v>0</v>
      </c>
      <c r="F220" s="71">
        <f t="shared" si="21"/>
        <v>0</v>
      </c>
      <c r="G220" s="71"/>
      <c r="H220" s="71"/>
      <c r="I220" s="71"/>
      <c r="J220" s="71"/>
      <c r="K220" s="71"/>
      <c r="L220" s="71">
        <f>IF(AND('PR-RAS'!D186&gt;0,'PR-RAS'!D724=0),1,0)</f>
        <v>0</v>
      </c>
      <c r="M220" s="71">
        <f>IF(AND('PR-RAS'!E186&gt;0,'PR-RAS'!E724=0),1,0)</f>
        <v>0</v>
      </c>
      <c r="N220" s="71"/>
      <c r="O220" s="71"/>
      <c r="P220" s="71"/>
    </row>
    <row r="221" spans="1:16" ht="30" customHeight="1" x14ac:dyDescent="0.25">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5">
      <c r="A222" s="133">
        <v>185</v>
      </c>
      <c r="B222" s="134" t="str">
        <f t="shared" si="19"/>
        <v>Provjera</v>
      </c>
      <c r="C222" s="118" t="s">
        <v>3228</v>
      </c>
      <c r="D222" s="123"/>
      <c r="E222" s="71">
        <f t="shared" si="20"/>
        <v>0</v>
      </c>
      <c r="F222" s="71">
        <f t="shared" si="21"/>
        <v>1</v>
      </c>
      <c r="G222" s="71"/>
      <c r="H222" s="71"/>
      <c r="I222" s="71"/>
      <c r="J222" s="71"/>
      <c r="K222" s="71"/>
      <c r="L222" s="71">
        <f>IF(AND('PR-RAS'!D190&gt;0,'PR-RAS'!D726=0),1,0)</f>
        <v>1</v>
      </c>
      <c r="M222" s="71">
        <f>IF(AND('PR-RAS'!E190&gt;0,'PR-RAS'!E726=0),1,0)</f>
        <v>1</v>
      </c>
      <c r="N222" s="71"/>
      <c r="O222" s="71"/>
      <c r="P222" s="71"/>
    </row>
    <row r="223" spans="1:16" ht="43.5" customHeight="1" x14ac:dyDescent="0.25">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5">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5">
      <c r="A225" s="133">
        <v>189</v>
      </c>
      <c r="B225" s="134" t="str">
        <f t="shared" si="19"/>
        <v>O.K.</v>
      </c>
      <c r="C225" s="118" t="s">
        <v>3231</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5">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5">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5">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5">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5">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5">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5">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5">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5">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5">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5">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5">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5">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5">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5">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5">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5">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5">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5">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5">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5">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5">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5">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5">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5">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5">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5">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5">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5">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5">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5">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5">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5">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5">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5">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5">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5">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5">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5">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5">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5">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5">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5">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5">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5">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5">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5">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5">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5">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5">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5">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5">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5">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5">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5">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5">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5">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5">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5">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5">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5">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5">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5">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5">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5">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5">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5">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5">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5">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5">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5">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5">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5">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5">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3.2" x14ac:dyDescent="0.25">
      <c r="A300" s="121"/>
      <c r="B300" s="122"/>
      <c r="C300" s="83"/>
      <c r="D300" s="123"/>
      <c r="E300" s="71"/>
      <c r="F300" s="71"/>
      <c r="G300" s="71"/>
      <c r="H300" s="71"/>
      <c r="I300" s="71"/>
      <c r="J300" s="71"/>
      <c r="K300" s="71"/>
      <c r="L300" s="71"/>
      <c r="M300" s="71"/>
      <c r="N300" s="71"/>
      <c r="O300" s="71"/>
      <c r="P300" s="71"/>
    </row>
    <row r="301" spans="1:16" ht="13.2" x14ac:dyDescent="0.25">
      <c r="A301" s="121"/>
      <c r="B301" s="122"/>
      <c r="C301" s="83"/>
      <c r="D301" s="123"/>
      <c r="E301" s="71"/>
      <c r="F301" s="71"/>
      <c r="G301" s="71"/>
      <c r="H301" s="71"/>
      <c r="I301" s="71"/>
      <c r="J301" s="71"/>
      <c r="K301" s="71"/>
      <c r="L301" s="71"/>
      <c r="M301" s="71"/>
      <c r="N301" s="71"/>
      <c r="O301" s="71"/>
      <c r="P301" s="71"/>
    </row>
    <row r="302" spans="1:16" ht="11.25" customHeight="1" x14ac:dyDescent="0.25">
      <c r="A302" s="121"/>
      <c r="B302" s="122"/>
      <c r="C302" s="83"/>
      <c r="D302" s="123"/>
      <c r="E302" s="71"/>
      <c r="F302" s="71"/>
      <c r="G302" s="71"/>
      <c r="H302" s="71"/>
      <c r="I302" s="71"/>
      <c r="J302" s="71"/>
      <c r="K302" s="71"/>
      <c r="L302" s="71"/>
      <c r="M302" s="71"/>
      <c r="N302" s="71"/>
      <c r="O302" s="71"/>
      <c r="P302" s="71"/>
    </row>
    <row r="303" spans="1:16" ht="11.25" customHeight="1" x14ac:dyDescent="0.25">
      <c r="A303" s="121"/>
      <c r="B303" s="122"/>
      <c r="C303" s="83"/>
      <c r="D303" s="123"/>
      <c r="E303" s="71"/>
      <c r="F303" s="71"/>
      <c r="G303" s="71"/>
      <c r="H303" s="71"/>
      <c r="I303" s="71"/>
      <c r="J303" s="71"/>
      <c r="K303" s="71"/>
      <c r="L303" s="71"/>
      <c r="M303" s="71"/>
      <c r="N303" s="71"/>
      <c r="O303" s="71"/>
      <c r="P303" s="71"/>
    </row>
    <row r="304" spans="1:16" ht="11.25" customHeight="1" x14ac:dyDescent="0.25">
      <c r="A304" s="121"/>
      <c r="B304" s="122"/>
      <c r="C304" s="83"/>
      <c r="D304" s="123"/>
      <c r="E304" s="71"/>
      <c r="F304" s="71"/>
      <c r="G304" s="71"/>
      <c r="H304" s="71"/>
      <c r="I304" s="71"/>
      <c r="J304" s="71"/>
      <c r="K304" s="71"/>
      <c r="L304" s="71"/>
      <c r="M304" s="71"/>
      <c r="N304" s="71"/>
      <c r="O304" s="71"/>
      <c r="P304" s="71"/>
    </row>
    <row r="305" spans="1:16" ht="11.25" customHeight="1" x14ac:dyDescent="0.25">
      <c r="A305" s="121"/>
      <c r="B305" s="122"/>
      <c r="C305" s="83"/>
      <c r="D305" s="123"/>
      <c r="E305" s="71"/>
      <c r="F305" s="71"/>
      <c r="G305" s="71"/>
      <c r="H305" s="71"/>
      <c r="I305" s="71"/>
      <c r="J305" s="71"/>
      <c r="K305" s="71"/>
      <c r="L305" s="71"/>
      <c r="M305" s="71"/>
      <c r="N305" s="71"/>
      <c r="O305" s="71"/>
      <c r="P305" s="71"/>
    </row>
    <row r="306" spans="1:16" ht="11.25" customHeight="1" x14ac:dyDescent="0.25">
      <c r="A306" s="121"/>
      <c r="B306" s="122"/>
      <c r="C306" s="83"/>
      <c r="D306" s="123"/>
      <c r="E306" s="71"/>
      <c r="F306" s="71"/>
      <c r="G306" s="71"/>
      <c r="H306" s="71"/>
      <c r="I306" s="71"/>
      <c r="J306" s="71"/>
      <c r="K306" s="71"/>
      <c r="L306" s="71"/>
      <c r="M306" s="71"/>
      <c r="N306" s="71"/>
      <c r="O306" s="71"/>
      <c r="P306" s="71"/>
    </row>
    <row r="307" spans="1:16" ht="11.25" customHeight="1" x14ac:dyDescent="0.25">
      <c r="A307" s="121"/>
      <c r="B307" s="122"/>
      <c r="C307" s="83"/>
      <c r="D307" s="123"/>
      <c r="E307" s="71"/>
      <c r="F307" s="71"/>
      <c r="G307" s="71"/>
      <c r="H307" s="71"/>
      <c r="I307" s="71"/>
      <c r="J307" s="71"/>
      <c r="K307" s="71"/>
      <c r="L307" s="71"/>
      <c r="M307" s="71"/>
      <c r="N307" s="71"/>
      <c r="O307" s="71"/>
      <c r="P307" s="71"/>
    </row>
    <row r="308" spans="1:16" ht="11.25" customHeight="1" x14ac:dyDescent="0.25">
      <c r="A308" s="121"/>
      <c r="B308" s="122"/>
      <c r="C308" s="83"/>
      <c r="D308" s="123"/>
      <c r="E308" s="71"/>
      <c r="F308" s="71"/>
      <c r="G308" s="71"/>
      <c r="H308" s="71"/>
      <c r="I308" s="71"/>
      <c r="J308" s="71"/>
      <c r="K308" s="71"/>
      <c r="L308" s="71"/>
      <c r="M308" s="71"/>
      <c r="N308" s="71"/>
      <c r="O308" s="71"/>
      <c r="P308" s="71"/>
    </row>
    <row r="309" spans="1:16" ht="11.25" customHeight="1" x14ac:dyDescent="0.25">
      <c r="A309" s="121"/>
      <c r="B309" s="122"/>
      <c r="C309" s="83"/>
      <c r="D309" s="123"/>
      <c r="E309" s="71"/>
      <c r="F309" s="71"/>
      <c r="G309" s="71"/>
      <c r="H309" s="71"/>
      <c r="I309" s="71"/>
      <c r="J309" s="71"/>
      <c r="K309" s="71"/>
      <c r="L309" s="71"/>
      <c r="M309" s="71"/>
      <c r="N309" s="71"/>
      <c r="O309" s="71"/>
      <c r="P309" s="71"/>
    </row>
    <row r="310" spans="1:16" ht="11.25" customHeight="1" x14ac:dyDescent="0.25">
      <c r="A310" s="121"/>
      <c r="B310" s="122"/>
      <c r="C310" s="83"/>
      <c r="D310" s="123"/>
      <c r="E310" s="71"/>
      <c r="F310" s="71"/>
      <c r="G310" s="71"/>
      <c r="H310" s="71"/>
      <c r="I310" s="71"/>
      <c r="J310" s="71"/>
      <c r="K310" s="71"/>
      <c r="L310" s="71"/>
      <c r="M310" s="71"/>
      <c r="N310" s="71"/>
      <c r="O310" s="71"/>
      <c r="P310" s="71"/>
    </row>
    <row r="311" spans="1:16" ht="11.25" customHeight="1" x14ac:dyDescent="0.25">
      <c r="A311" s="121"/>
      <c r="B311" s="122"/>
      <c r="C311" s="83"/>
      <c r="D311" s="123"/>
      <c r="E311" s="71"/>
      <c r="F311" s="71"/>
      <c r="G311" s="71"/>
      <c r="H311" s="71"/>
      <c r="I311" s="71"/>
      <c r="J311" s="71"/>
      <c r="K311" s="71"/>
      <c r="L311" s="71"/>
      <c r="M311" s="71"/>
      <c r="N311" s="71"/>
      <c r="O311" s="71"/>
      <c r="P311" s="71"/>
    </row>
    <row r="312" spans="1:16" ht="11.25" customHeight="1" x14ac:dyDescent="0.25">
      <c r="A312" s="121"/>
      <c r="B312" s="122"/>
      <c r="C312" s="83"/>
      <c r="D312" s="123"/>
      <c r="E312" s="71"/>
      <c r="F312" s="71"/>
      <c r="G312" s="71"/>
      <c r="H312" s="71"/>
      <c r="I312" s="71"/>
      <c r="J312" s="71"/>
      <c r="K312" s="71"/>
      <c r="L312" s="71"/>
      <c r="M312" s="71"/>
      <c r="N312" s="71"/>
      <c r="O312" s="71"/>
      <c r="P312" s="71"/>
    </row>
    <row r="313" spans="1:16" ht="11.25" customHeight="1" x14ac:dyDescent="0.25">
      <c r="A313" s="121"/>
      <c r="B313" s="122"/>
      <c r="C313" s="83"/>
      <c r="D313" s="123"/>
      <c r="E313" s="71"/>
      <c r="F313" s="71"/>
      <c r="G313" s="71"/>
      <c r="H313" s="71"/>
      <c r="I313" s="71"/>
      <c r="J313" s="71"/>
      <c r="K313" s="71"/>
      <c r="L313" s="71"/>
      <c r="M313" s="71"/>
      <c r="N313" s="71"/>
      <c r="O313" s="71"/>
      <c r="P313" s="71"/>
    </row>
    <row r="314" spans="1:16" ht="11.25" customHeight="1" x14ac:dyDescent="0.25">
      <c r="A314" s="121"/>
      <c r="B314" s="122"/>
      <c r="C314" s="83"/>
      <c r="D314" s="123"/>
      <c r="E314" s="71"/>
      <c r="F314" s="71"/>
      <c r="G314" s="71"/>
      <c r="H314" s="71"/>
      <c r="I314" s="71"/>
      <c r="J314" s="71"/>
      <c r="K314" s="71"/>
      <c r="L314" s="71"/>
      <c r="M314" s="71"/>
      <c r="N314" s="71"/>
      <c r="O314" s="71"/>
      <c r="P314" s="71"/>
    </row>
    <row r="315" spans="1:16" ht="11.25" customHeight="1" x14ac:dyDescent="0.25">
      <c r="A315" s="121"/>
      <c r="B315" s="122"/>
      <c r="C315" s="83"/>
      <c r="D315" s="123"/>
      <c r="E315" s="71"/>
      <c r="F315" s="71"/>
      <c r="G315" s="71"/>
      <c r="H315" s="71"/>
      <c r="I315" s="71"/>
      <c r="J315" s="71"/>
      <c r="K315" s="71"/>
      <c r="L315" s="71"/>
      <c r="M315" s="71"/>
      <c r="N315" s="71"/>
      <c r="O315" s="71"/>
      <c r="P315" s="71"/>
    </row>
    <row r="316" spans="1:16" ht="11.25" customHeight="1" x14ac:dyDescent="0.25">
      <c r="A316" s="121"/>
      <c r="B316" s="122"/>
      <c r="C316" s="83"/>
      <c r="D316" s="123"/>
      <c r="E316" s="71"/>
      <c r="F316" s="71"/>
      <c r="G316" s="71"/>
      <c r="H316" s="71"/>
      <c r="I316" s="71"/>
      <c r="J316" s="71"/>
      <c r="K316" s="71"/>
      <c r="L316" s="71"/>
      <c r="M316" s="71"/>
      <c r="N316" s="71"/>
      <c r="O316" s="71"/>
      <c r="P316" s="71"/>
    </row>
    <row r="317" spans="1:16" ht="11.25" customHeight="1" x14ac:dyDescent="0.25">
      <c r="A317" s="121"/>
      <c r="B317" s="122"/>
      <c r="C317" s="83"/>
      <c r="D317" s="123"/>
      <c r="E317" s="71"/>
      <c r="F317" s="71"/>
      <c r="G317" s="71"/>
      <c r="H317" s="71"/>
      <c r="I317" s="71"/>
      <c r="J317" s="71"/>
      <c r="K317" s="71"/>
      <c r="L317" s="71"/>
      <c r="M317" s="71"/>
      <c r="N317" s="71"/>
      <c r="O317" s="71"/>
      <c r="P317" s="71"/>
    </row>
    <row r="318" spans="1:16" ht="11.25" customHeight="1" x14ac:dyDescent="0.25">
      <c r="A318" s="121"/>
      <c r="B318" s="122"/>
      <c r="C318" s="83"/>
      <c r="D318" s="123"/>
      <c r="E318" s="71"/>
      <c r="F318" s="71"/>
      <c r="G318" s="71"/>
      <c r="H318" s="71"/>
      <c r="I318" s="71"/>
      <c r="J318" s="71"/>
      <c r="K318" s="71"/>
      <c r="L318" s="71"/>
      <c r="M318" s="71"/>
      <c r="N318" s="71"/>
      <c r="O318" s="71"/>
      <c r="P318" s="71"/>
    </row>
    <row r="319" spans="1:16" ht="11.25" customHeight="1" x14ac:dyDescent="0.25">
      <c r="A319" s="121"/>
      <c r="B319" s="122"/>
      <c r="C319" s="83"/>
      <c r="D319" s="123"/>
      <c r="E319" s="71"/>
      <c r="F319" s="71"/>
      <c r="G319" s="71"/>
      <c r="H319" s="71"/>
      <c r="I319" s="71"/>
      <c r="J319" s="71"/>
      <c r="K319" s="71"/>
      <c r="L319" s="71"/>
      <c r="M319" s="71"/>
      <c r="N319" s="71"/>
      <c r="O319" s="71"/>
      <c r="P319" s="71"/>
    </row>
    <row r="320" spans="1:16" ht="11.25" customHeight="1"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47">
        <f>IF(AND(C1429=0,D1429),1,0)</f>
        <v>1</v>
      </c>
      <c r="L1429" s="47">
        <f>IF(C1429&lt;&gt;0,1,0)</f>
        <v>0</v>
      </c>
    </row>
    <row r="1430" spans="10:12" ht="15" customHeight="1" x14ac:dyDescent="0.25">
      <c r="J1430" s="48" t="s">
        <v>3300</v>
      </c>
    </row>
    <row r="1431" spans="10:12" ht="15.75" customHeight="1" x14ac:dyDescent="0.25"/>
    <row r="1432" spans="10:12" ht="15" customHeight="1" x14ac:dyDescent="0.25">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Pavković 5077 Trogir</cp:lastModifiedBy>
  <cp:lastPrinted>2023-07-10T06:53:20Z</cp:lastPrinted>
  <dcterms:created xsi:type="dcterms:W3CDTF">2022-04-01T05:14:30Z</dcterms:created>
  <dcterms:modified xsi:type="dcterms:W3CDTF">2023-07-10T06:53:49Z</dcterms:modified>
</cp:coreProperties>
</file>