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 firstSheet="3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List1" sheetId="12" r:id="rId7"/>
    <sheet name="Programska klasifikacija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7" l="1"/>
  <c r="G40" i="7"/>
  <c r="F40" i="7"/>
  <c r="I15" i="7"/>
  <c r="I14" i="7"/>
  <c r="I13" i="7"/>
  <c r="H24" i="7" l="1"/>
  <c r="I24" i="7" s="1"/>
  <c r="G24" i="7"/>
  <c r="H17" i="7"/>
  <c r="H16" i="7" s="1"/>
  <c r="G17" i="7"/>
  <c r="G16" i="7" s="1"/>
  <c r="F24" i="7"/>
  <c r="F17" i="7"/>
  <c r="H41" i="7"/>
  <c r="F41" i="7"/>
  <c r="I16" i="7" l="1"/>
  <c r="F16" i="7"/>
  <c r="I17" i="7"/>
  <c r="H7" i="11"/>
  <c r="H8" i="11"/>
  <c r="H9" i="11"/>
  <c r="H10" i="11"/>
  <c r="H6" i="11"/>
  <c r="G7" i="11"/>
  <c r="G8" i="11"/>
  <c r="G9" i="11"/>
  <c r="G10" i="11"/>
  <c r="G6" i="11"/>
  <c r="C7" i="11"/>
  <c r="D7" i="11"/>
  <c r="E7" i="11"/>
  <c r="F7" i="11"/>
  <c r="H7" i="8"/>
  <c r="H8" i="8"/>
  <c r="H10" i="8"/>
  <c r="H11" i="8"/>
  <c r="H14" i="8"/>
  <c r="H15" i="8"/>
  <c r="H16" i="8"/>
  <c r="H17" i="8"/>
  <c r="H18" i="8"/>
  <c r="H6" i="8"/>
  <c r="G7" i="8"/>
  <c r="G8" i="8"/>
  <c r="G10" i="8"/>
  <c r="G11" i="8"/>
  <c r="G14" i="8"/>
  <c r="G15" i="8"/>
  <c r="G16" i="8"/>
  <c r="G17" i="8"/>
  <c r="G18" i="8"/>
  <c r="G6" i="8"/>
  <c r="C17" i="8"/>
  <c r="C6" i="8"/>
  <c r="D6" i="8"/>
  <c r="F6" i="8"/>
  <c r="E14" i="8"/>
  <c r="D14" i="8"/>
  <c r="F14" i="8"/>
  <c r="L30" i="3"/>
  <c r="L31" i="3"/>
  <c r="L32" i="3"/>
  <c r="L33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4" i="3"/>
  <c r="L65" i="3"/>
  <c r="L66" i="3"/>
  <c r="L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29" i="3"/>
  <c r="I38" i="3"/>
  <c r="I53" i="3"/>
  <c r="I47" i="3"/>
  <c r="I42" i="3"/>
  <c r="I37" i="3" s="1"/>
  <c r="I30" i="3" s="1"/>
  <c r="I29" i="3" s="1"/>
  <c r="I31" i="3"/>
  <c r="H29" i="3"/>
  <c r="H30" i="3"/>
  <c r="H31" i="3"/>
  <c r="H37" i="3"/>
  <c r="H38" i="3"/>
  <c r="H42" i="3"/>
  <c r="H47" i="3"/>
  <c r="H53" i="3"/>
  <c r="J29" i="3"/>
  <c r="J30" i="3"/>
  <c r="J37" i="3"/>
  <c r="J31" i="3"/>
  <c r="J53" i="3"/>
  <c r="J47" i="3"/>
  <c r="J42" i="3"/>
  <c r="G29" i="3"/>
  <c r="G53" i="3"/>
  <c r="G47" i="3"/>
  <c r="G42" i="3"/>
  <c r="G38" i="3"/>
  <c r="G37" i="3" s="1"/>
  <c r="G32" i="3"/>
  <c r="G31" i="3" s="1"/>
  <c r="L18" i="3"/>
  <c r="L19" i="3"/>
  <c r="L20" i="3"/>
  <c r="L21" i="3"/>
  <c r="L23" i="3"/>
  <c r="L24" i="3"/>
  <c r="L10" i="3"/>
  <c r="K12" i="3"/>
  <c r="K13" i="3"/>
  <c r="K14" i="3"/>
  <c r="K15" i="3"/>
  <c r="K16" i="3"/>
  <c r="K17" i="3"/>
  <c r="K18" i="3"/>
  <c r="K19" i="3"/>
  <c r="K20" i="3"/>
  <c r="K21" i="3"/>
  <c r="K23" i="3"/>
  <c r="K24" i="3"/>
  <c r="K10" i="3"/>
  <c r="I11" i="3"/>
  <c r="H11" i="3"/>
  <c r="I22" i="3"/>
  <c r="H22" i="3"/>
  <c r="J11" i="3"/>
  <c r="L11" i="3" s="1"/>
  <c r="G11" i="3"/>
  <c r="J22" i="3"/>
  <c r="K22" i="3" s="1"/>
  <c r="G22" i="3"/>
  <c r="J16" i="1"/>
  <c r="L11" i="1"/>
  <c r="L14" i="1"/>
  <c r="L15" i="1"/>
  <c r="L10" i="1"/>
  <c r="K11" i="1"/>
  <c r="K14" i="1"/>
  <c r="K15" i="1"/>
  <c r="K16" i="1"/>
  <c r="K10" i="1"/>
  <c r="J13" i="1"/>
  <c r="L13" i="1" s="1"/>
  <c r="I13" i="1"/>
  <c r="I14" i="1"/>
  <c r="H14" i="1"/>
  <c r="I9" i="7"/>
  <c r="I10" i="7"/>
  <c r="I12" i="7"/>
  <c r="I18" i="7"/>
  <c r="I20" i="7"/>
  <c r="I22" i="7"/>
  <c r="I25" i="7"/>
  <c r="I27" i="7"/>
  <c r="I29" i="7"/>
  <c r="I33" i="7"/>
  <c r="I42" i="7"/>
  <c r="I64" i="7"/>
  <c r="I68" i="7"/>
  <c r="I70" i="7"/>
  <c r="I71" i="7"/>
  <c r="I72" i="7"/>
  <c r="I75" i="7"/>
  <c r="H8" i="7"/>
  <c r="I8" i="7" s="1"/>
  <c r="H59" i="7"/>
  <c r="H35" i="7" s="1"/>
  <c r="I35" i="7" s="1"/>
  <c r="H48" i="7"/>
  <c r="H53" i="7"/>
  <c r="F8" i="7"/>
  <c r="F59" i="7"/>
  <c r="F53" i="7"/>
  <c r="F48" i="7"/>
  <c r="F35" i="7" l="1"/>
  <c r="F11" i="7" s="1"/>
  <c r="H47" i="7"/>
  <c r="H11" i="7"/>
  <c r="I11" i="7" s="1"/>
  <c r="F47" i="7"/>
  <c r="G30" i="3"/>
  <c r="K11" i="3"/>
  <c r="L22" i="3"/>
  <c r="K13" i="1"/>
  <c r="G59" i="7"/>
  <c r="I59" i="7" s="1"/>
  <c r="G53" i="7"/>
  <c r="I53" i="7" s="1"/>
  <c r="G48" i="7"/>
  <c r="G44" i="7"/>
  <c r="G41" i="7" s="1"/>
  <c r="I41" i="7" s="1"/>
  <c r="G47" i="7" l="1"/>
  <c r="I47" i="7" s="1"/>
  <c r="I48" i="7"/>
</calcChain>
</file>

<file path=xl/sharedStrings.xml><?xml version="1.0" encoding="utf-8"?>
<sst xmlns="http://schemas.openxmlformats.org/spreadsheetml/2006/main" count="346" uniqueCount="218">
  <si>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</si>
  <si>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</si>
  <si>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</si>
  <si>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</si>
  <si>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</si>
  <si>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</si>
  <si>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</si>
  <si>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</si>
  <si>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</si>
  <si>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</si>
  <si>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</si>
  <si>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</si>
  <si>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</si>
  <si>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</si>
  <si>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</si>
  <si>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</si>
  <si>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</si>
  <si>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</si>
  <si>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</si>
  <si>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</si>
  <si>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</si>
  <si>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</si>
  <si>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</si>
  <si>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</si>
  <si>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</si>
  <si>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</si>
  <si>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</si>
  <si>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</si>
  <si>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</si>
  <si>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</si>
  <si>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</si>
  <si>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</si>
  <si>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</si>
  <si>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</si>
  <si>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</si>
  <si>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</si>
  <si>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</si>
  <si>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</si>
  <si>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</si>
  <si>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</si>
  <si>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</si>
  <si>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</si>
  <si>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</si>
  <si>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</si>
  <si>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</si>
  <si>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Napomena:  Iznosi u stupcu "OSTVARENJE/IZVRŠENJE 1.-6. 2022." preračunavaju se iz kuna u eure prema fiksnom tečaju konverzije (1 EUR=7,53450 kuna) i po pravilima za preračunavanje i zaokruživanje.</t>
  </si>
  <si>
    <t>TEKUĆI PLAN 2023.*</t>
  </si>
  <si>
    <t>INDEKS**</t>
  </si>
  <si>
    <t>TEKUĆI PLAN 2023.**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</si>
  <si>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</si>
  <si>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</si>
  <si>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</si>
  <si>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</si>
  <si>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</si>
  <si>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</si>
  <si>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</si>
  <si>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</si>
  <si>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</si>
  <si>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</si>
  <si>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</si>
  <si>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</si>
  <si>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</si>
  <si>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</si>
  <si>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</si>
  <si>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</si>
  <si>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</si>
  <si>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</si>
  <si>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</si>
  <si>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</si>
  <si>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IZVRŠENJE 1-12.2023.</t>
  </si>
  <si>
    <t>JU ŠPORTSKI OBJEKTI TROGIR</t>
  </si>
  <si>
    <t>II.POSEBNI DIO</t>
  </si>
  <si>
    <t>OSTVARENJE/IZVRŠENJE 1-12.2023.</t>
  </si>
  <si>
    <t>I.OPĆI DIO</t>
  </si>
  <si>
    <t xml:space="preserve">IZVRŠENJE 
1.-12.2022. </t>
  </si>
  <si>
    <t xml:space="preserve">IZVRŠENJE 
1.-12.2023. </t>
  </si>
  <si>
    <t>OSTVARENJE/IZVRŠENJE 1-12.2022.</t>
  </si>
  <si>
    <t xml:space="preserve">OSTVARENJE/IZVRŠENJE 
1.-12.2022. </t>
  </si>
  <si>
    <t xml:space="preserve">OSTVARENJE/IZVRŠENJE 
1.-12.2023. </t>
  </si>
  <si>
    <t>JU ŠPORTSKI OBJEKTI</t>
  </si>
  <si>
    <t>Prihodi od upravnih i admin.pristojbi po pos.prop.</t>
  </si>
  <si>
    <t>Prihodi po posebnim propisima</t>
  </si>
  <si>
    <t>Ostali nesp.prihodi(naknada štete)</t>
  </si>
  <si>
    <t>Prihod od imovine</t>
  </si>
  <si>
    <t>Prihod od financijske imovine</t>
  </si>
  <si>
    <t>Prihodi od kamata a vista</t>
  </si>
  <si>
    <t>Prihodi od pruženih usluga i donacija</t>
  </si>
  <si>
    <t xml:space="preserve">Prihodi od pruženih usluga           </t>
  </si>
  <si>
    <t>Prihodi nadležnog proračuna</t>
  </si>
  <si>
    <t>Prihodi za financiranje redovne djelatnosti</t>
  </si>
  <si>
    <t>Prihodi za financiranje rashoda poslovanja</t>
  </si>
  <si>
    <t>Prihodi za nabavu nefinancijske imovine</t>
  </si>
  <si>
    <t>Ostali rashodi za zaposlene</t>
  </si>
  <si>
    <t>doprinos za zdrastvo</t>
  </si>
  <si>
    <t>Naknada za prijevoz zaposlenih</t>
  </si>
  <si>
    <t>Stručno usavršavanje zaposlenih</t>
  </si>
  <si>
    <t>Rashodi za materijal i energiju</t>
  </si>
  <si>
    <t>Uredski i ostali materijal</t>
  </si>
  <si>
    <t>Energija (gorivo)</t>
  </si>
  <si>
    <t>Materijal za tekuće i inv.održavanje</t>
  </si>
  <si>
    <t>Sitan inventar</t>
  </si>
  <si>
    <t>Rashodi za usluge</t>
  </si>
  <si>
    <t>Usluge telefona i pošta</t>
  </si>
  <si>
    <t>Usluge tekućeg održavanja</t>
  </si>
  <si>
    <t>Komunalne usluge</t>
  </si>
  <si>
    <t>Zdrastvene usluge</t>
  </si>
  <si>
    <t>Intelektualne i osobne usluge</t>
  </si>
  <si>
    <t>Ostali nespomenuti rashodi poslovanja</t>
  </si>
  <si>
    <t>Naknada za upravno vijeće</t>
  </si>
  <si>
    <t>Premije osiguranja</t>
  </si>
  <si>
    <t>Financijski rashodi</t>
  </si>
  <si>
    <t>Ostali financijski rashodi</t>
  </si>
  <si>
    <t>Usluge platnog prometa</t>
  </si>
  <si>
    <t>32 Vlastiti prihodi</t>
  </si>
  <si>
    <t>08 Službe rekreacije i športa</t>
  </si>
  <si>
    <t>0810 Službe rekreacije i športa</t>
  </si>
  <si>
    <t>06 Razvoj zajednice</t>
  </si>
  <si>
    <t>0620 Razvoj zajednice</t>
  </si>
  <si>
    <t>GLAVA 02103</t>
  </si>
  <si>
    <t>1.1.</t>
  </si>
  <si>
    <t>3.2.</t>
  </si>
  <si>
    <t>1203 PROGRAM</t>
  </si>
  <si>
    <t>AKTIVNOST     A 100007</t>
  </si>
  <si>
    <t>PROGRAM</t>
  </si>
  <si>
    <t>T100076</t>
  </si>
  <si>
    <t>ŠPORTSKI OBJEKTI TROGIR</t>
  </si>
  <si>
    <t>OPĆI PRIHODI</t>
  </si>
  <si>
    <t>VLASTITI PRIHODI</t>
  </si>
  <si>
    <t>ŠPORT I TEHNIČKA KULTURA</t>
  </si>
  <si>
    <t>PLAĆA REDOVAN RAD</t>
  </si>
  <si>
    <t>OSTALI RASHODI ZA ZAPOSLENE</t>
  </si>
  <si>
    <t>DOPRINOSI NA PLAĆU</t>
  </si>
  <si>
    <t>DOPRINOS ZA ZADRASTVENO OSIGURANJE</t>
  </si>
  <si>
    <t>NAKNADE TROŠKOVA ZAPOSLENIH</t>
  </si>
  <si>
    <t>MATERIJAL I ENERGIJA</t>
  </si>
  <si>
    <t>TROŠAK ENERGIJE</t>
  </si>
  <si>
    <t>RASHODI ZA USLUGE</t>
  </si>
  <si>
    <t>USLUGE TEKUĆEG I INVESTIC.ODRŽAVANJA</t>
  </si>
  <si>
    <t>POSTROJENJA I OPREMA</t>
  </si>
  <si>
    <t>NABAVA NOVE OPREME</t>
  </si>
  <si>
    <t>SLUŽBENA PUTOVANJA</t>
  </si>
  <si>
    <t>STRUČNO USAVRŠAVANJE ZAPOSLENIH</t>
  </si>
  <si>
    <t>UREDSKI I OSTALI MATERIJAL</t>
  </si>
  <si>
    <t>ENERGIJA</t>
  </si>
  <si>
    <t>MATERIJAL I DIJELOVI ZA TEKUĆE ODRŽAVANJE</t>
  </si>
  <si>
    <t>SITAN INVENTAR</t>
  </si>
  <si>
    <t>TROŠAK USLUGA</t>
  </si>
  <si>
    <t>USLUGE ZA TELEFON I POŠTU</t>
  </si>
  <si>
    <t>KOMUNALNE USLUGE</t>
  </si>
  <si>
    <t>ZDRASTVENE USLUGE</t>
  </si>
  <si>
    <t>INTELEKTUALNE USLUGE</t>
  </si>
  <si>
    <t>OSTALI NESPOMENUTI RASHODI POSLOVANJA</t>
  </si>
  <si>
    <t>NAKNADE ZA RAD UPRAVNOG VIJEĆA</t>
  </si>
  <si>
    <t>PREMIJE OSIGURANJA</t>
  </si>
  <si>
    <t>BANKARSKE USLUGE I PLATNI PROMET</t>
  </si>
  <si>
    <t>UREĐAJI,STOJEVI I OPREMA POSEBNE NAMJENE</t>
  </si>
  <si>
    <t>UPRAVLJANJE IMOVINOM</t>
  </si>
  <si>
    <t>ODRŽAVANJE IMOVINE DOBIVENE NA KORIŠTENJE</t>
  </si>
  <si>
    <t>IZVJEŠTAJ O IZVRŠENJU FINANCIJSKOG PLANA ZA PERIOD OD 1.1.-31.12.2023.</t>
  </si>
  <si>
    <t>Plaće u naravi</t>
  </si>
  <si>
    <t>Uređaji,strojevi,oprema za posebne namjene</t>
  </si>
  <si>
    <t>Postrojenja i oprema</t>
  </si>
  <si>
    <t>Rashodi za neproizvedenu dugotr.imovinu</t>
  </si>
  <si>
    <t>Nematerijalna imovina</t>
  </si>
  <si>
    <t>Ostala prava</t>
  </si>
  <si>
    <t>MATERIJALNI RASHODI</t>
  </si>
  <si>
    <t>RASHODI ZA NABAVU NEFINANCIJSKE IMOVINE</t>
  </si>
  <si>
    <t>FINANCIJSKI RASHODI</t>
  </si>
  <si>
    <t>RASHODI ZA ZAPOSLENE</t>
  </si>
  <si>
    <t>NABAVA NOVE DUGOTRAJNE IMOVINE</t>
  </si>
  <si>
    <t>RASHODI POSLOVANJA</t>
  </si>
  <si>
    <t>Sukladno Pravilniku o polugodišnjem i godišnjem izvještaju o izvršenju proračuna i financijskog plana</t>
  </si>
  <si>
    <t>(Čl.42-Čl.45), dostavljamo obrazloženje istih za period od 1.1.-31.12.2023.</t>
  </si>
  <si>
    <t>Ukupno ostvareni prihodi u izvještajnoj godini u iznosu od 307.980,45 čine 82,6% planiranih prihoda.</t>
  </si>
  <si>
    <t>U odnosu na prethodno izvještajno razdoblje, ukupni prihodi manji su po svim izvorima financiranja</t>
  </si>
  <si>
    <t>za 8,42%.  Športski objekti Trogir financiraju se iz dva izvora.</t>
  </si>
  <si>
    <t>1. Opći prihodi i primici</t>
  </si>
  <si>
    <t xml:space="preserve">Ukupno ostvareni prihodi nadležnog proračuna u iznosu od 258.503,43 manji su za 16,98% s </t>
  </si>
  <si>
    <t>obzirom na planirane prihode. Iz općih prihoda financira se redovna djelatnost Športskih objekata</t>
  </si>
  <si>
    <t>po Aktivnosti A100007 i održavanje imovine dobivene na korištenje sukladno Tekućem projektu</t>
  </si>
  <si>
    <t>T100076.</t>
  </si>
  <si>
    <t>1. Prihodi za financiranje rashoda poslovanja ostvareni su u iznosu od 232.378,82, što je</t>
  </si>
  <si>
    <t xml:space="preserve">85,63% planiranih prihoda. </t>
  </si>
  <si>
    <t>Ukupno ostvareni rashodi poslovanja u iznosu od 217.</t>
  </si>
  <si>
    <t>od 217.175,39 manji su</t>
  </si>
  <si>
    <t xml:space="preserve">za 5,08% u odnosu na plan. Iz općih prihoda finacirani su rashodi za zaposlene u iznosu od </t>
  </si>
  <si>
    <t>149.363,23 (plaće za 9 zaposlenih, ostali rashodi za zaposlene: topli obrok, nagrede i potpore</t>
  </si>
  <si>
    <t>za zaposlene i otpremnina za odlazak jednog zaposlenog u mirovinu) i materijalni rashod u iznosu</t>
  </si>
  <si>
    <t>od 67.812,16. Ukupni prihodi i rashodi za održavanje imovine dobivene na korištenje u iznosu od</t>
  </si>
  <si>
    <t>15.203,43 manji su za 64,27% u odnosu na plan. (Programska klasifikacija)</t>
  </si>
  <si>
    <t>2. Prihodi za nabavu nove nefinancijske imovine ostvareni su u iznosu od 26.124,61 što</t>
  </si>
  <si>
    <t>je za 34,69% manje u odnosu na plan.</t>
  </si>
  <si>
    <t>2. Vlastiti prihodi</t>
  </si>
  <si>
    <t>Ukupno ostvareni vlastiti prihodi od pružanja usluge čine 80,43% planiranih prihoda i iznose</t>
  </si>
  <si>
    <t>49.477,02. U odnosu na prethodnu godinu, vlastiti prihodi su manji za 4,83%. Iz vlastitih prihoda</t>
  </si>
  <si>
    <t>financirani su rashodi za zaposlene u iznosu od 1.165,45, materijalni rashodi u iznosu od 45.655,85</t>
  </si>
  <si>
    <t>financijski rashodi u iznosu od 1.552,05 i rashodi za nabavu nove nefinancijske imovine u iznosu</t>
  </si>
  <si>
    <t>od 5.058,89 (Programska klasifikacija)</t>
  </si>
  <si>
    <t>Ukupno ostvareni rashodi u izvještajnoj godini iznose 311.935,67 i čine 83,66% planiranih rashoda.</t>
  </si>
  <si>
    <t>1. Rashodi poslovanja ostvareni su u iznosu od 280.752,17 što čini 85,65% od planiranih</t>
  </si>
  <si>
    <t>rashoda. U odnosu na prethodnu godinu, rashodi su veći za 6,78%. Povećanje rashoda oćituje se</t>
  </si>
  <si>
    <t>na računu 31 Rashodi za zaposlene za 18,96% u odnosu na prethodnu godinu zbog povećanja</t>
  </si>
  <si>
    <t xml:space="preserve">osnovne plaće zaposlenih. </t>
  </si>
  <si>
    <t>Rashodi</t>
  </si>
  <si>
    <t>2. Rashodi za nabavu nove nefinancijske imovine ostvareni su u iznosu od 31.183,50</t>
  </si>
  <si>
    <t>što je za 30,86% manje u odnosu na plan i 102,12% više u odnosu na prethodno razdoblje.</t>
  </si>
  <si>
    <t>Rezultat poslovanja</t>
  </si>
  <si>
    <t>U izvještajnom razdoblju ostvaren je manjak prihoda iz vlastitih sredstava u iznosu od 3.955,22.</t>
  </si>
  <si>
    <t>Izmjenom i dopunom plana, planiran je preneseni višak prihoda prethodnih godina u iznosu od</t>
  </si>
  <si>
    <t>5.961,00. U sljedeće razdoblje prenosi se višak prihoda u iznosu od 2.005,78.</t>
  </si>
  <si>
    <t>Novčana sredstva</t>
  </si>
  <si>
    <t>Sukladno Čl.44 Pravilnika navodimo stanje žiro računa na početku i na kraju izvještajnog razdoblja.</t>
  </si>
  <si>
    <t>Na početku razdoblja na žiro računu i u blagajni iznosila su 21.576,59 a krajem razdoblja 1.951,78.</t>
  </si>
  <si>
    <t>Ciljevi</t>
  </si>
  <si>
    <t xml:space="preserve">Športski objekti po svim planiranim programima žele poboljšati uvijete za rekreaciju i šport </t>
  </si>
  <si>
    <t>uređenjem dvorana i pripadajućih prostorija , nabavom nove dugotrajne imovine za održavanje</t>
  </si>
  <si>
    <t>takmičenja u športu i razvoju športske kulture među djecom i mladima, kao i održavanju i</t>
  </si>
  <si>
    <t>nadopunjavanju dječjih i športskih igrališta dobivenih na korištenje.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</si>
</sst>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316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3" xfId="0" applyFont="1" applyBorder="1"/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4" xfId="0" applyFont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/>
    <xf numFmtId="0" fontId="1" fillId="5" borderId="4" xfId="0" applyFont="1" applyFill="1" applyBorder="1"/>
    <xf numFmtId="0" fontId="1" fillId="5" borderId="3" xfId="0" applyFont="1" applyFill="1" applyBorder="1"/>
    <xf numFmtId="0" fontId="21" fillId="0" borderId="3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/>
    </xf>
    <xf numFmtId="43" fontId="6" fillId="2" borderId="4" xfId="1" applyFont="1" applyFill="1" applyBorder="1" applyAlignment="1">
      <alignment horizontal="left" vertical="center"/>
    </xf>
    <xf numFmtId="43" fontId="6" fillId="2" borderId="3" xfId="1" applyFont="1" applyFill="1" applyBorder="1" applyAlignment="1">
      <alignment horizontal="left" vertical="center"/>
    </xf>
    <xf numFmtId="43" fontId="3" fillId="2" borderId="4" xfId="1" applyFont="1" applyFill="1" applyBorder="1" applyAlignment="1">
      <alignment horizontal="left" vertical="center"/>
    </xf>
    <xf numFmtId="43" fontId="3" fillId="2" borderId="3" xfId="1" applyFont="1" applyFill="1" applyBorder="1" applyAlignment="1">
      <alignment horizontal="left" vertical="center"/>
    </xf>
    <xf numFmtId="43" fontId="0" fillId="0" borderId="3" xfId="1" applyFont="1" applyBorder="1"/>
    <xf numFmtId="43" fontId="1" fillId="0" borderId="3" xfId="1" applyFont="1" applyBorder="1"/>
    <xf numFmtId="43" fontId="6" fillId="5" borderId="3" xfId="1" applyFont="1" applyFill="1" applyBorder="1" applyAlignment="1">
      <alignment horizontal="left" vertical="center"/>
    </xf>
    <xf numFmtId="43" fontId="1" fillId="5" borderId="3" xfId="1" applyFont="1" applyFill="1" applyBorder="1"/>
    <xf numFmtId="43" fontId="6" fillId="5" borderId="4" xfId="1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3" fontId="6" fillId="3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3" borderId="3" xfId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3" fontId="6" fillId="3" borderId="3" xfId="1" applyFont="1" applyFill="1" applyBorder="1" applyAlignment="1">
      <alignment wrapText="1"/>
    </xf>
    <xf numFmtId="43" fontId="6" fillId="2" borderId="3" xfId="1" applyFont="1" applyFill="1" applyBorder="1" applyAlignment="1">
      <alignment horizontal="right"/>
    </xf>
    <xf numFmtId="2" fontId="1" fillId="0" borderId="3" xfId="0" applyNumberFormat="1" applyFont="1" applyBorder="1"/>
    <xf numFmtId="0" fontId="22" fillId="2" borderId="3" xfId="0" applyFont="1" applyFill="1" applyBorder="1" applyAlignment="1">
      <alignment horizontal="left" vertical="center" wrapText="1"/>
    </xf>
    <xf numFmtId="43" fontId="17" fillId="2" borderId="3" xfId="1" applyFont="1" applyFill="1" applyBorder="1" applyAlignment="1">
      <alignment horizontal="right"/>
    </xf>
    <xf numFmtId="0" fontId="22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 wrapText="1"/>
    </xf>
    <xf numFmtId="43" fontId="3" fillId="2" borderId="3" xfId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 wrapText="1"/>
    </xf>
    <xf numFmtId="43" fontId="3" fillId="2" borderId="3" xfId="1" applyFont="1" applyFill="1" applyBorder="1" applyAlignment="1">
      <alignment wrapText="1"/>
    </xf>
    <xf numFmtId="43" fontId="6" fillId="2" borderId="3" xfId="1" applyFont="1" applyFill="1" applyBorder="1" applyAlignment="1">
      <alignment wrapText="1"/>
    </xf>
    <xf numFmtId="2" fontId="0" fillId="0" borderId="3" xfId="0" applyNumberFormat="1" applyFont="1" applyBorder="1"/>
    <xf numFmtId="2" fontId="0" fillId="0" borderId="3" xfId="0" applyNumberFormat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43" fontId="1" fillId="3" borderId="3" xfId="1" applyFont="1" applyFill="1" applyBorder="1"/>
    <xf numFmtId="4" fontId="6" fillId="3" borderId="3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43" fontId="6" fillId="4" borderId="4" xfId="1" applyFont="1" applyFill="1" applyBorder="1" applyAlignment="1">
      <alignment horizontal="left" vertical="center"/>
    </xf>
    <xf numFmtId="43" fontId="6" fillId="4" borderId="3" xfId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right" vertical="center"/>
    </xf>
    <xf numFmtId="0" fontId="21" fillId="5" borderId="10" xfId="0" applyFont="1" applyFill="1" applyBorder="1" applyAlignment="1">
      <alignment horizontal="left" vertical="center"/>
    </xf>
    <xf numFmtId="43" fontId="6" fillId="5" borderId="9" xfId="1" applyFont="1" applyFill="1" applyBorder="1" applyAlignment="1">
      <alignment horizontal="left" vertical="center"/>
    </xf>
    <xf numFmtId="43" fontId="6" fillId="5" borderId="10" xfId="1" applyFont="1" applyFill="1" applyBorder="1" applyAlignment="1">
      <alignment horizontal="left" vertical="center"/>
    </xf>
    <xf numFmtId="4" fontId="6" fillId="5" borderId="10" xfId="0" applyNumberFormat="1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43" fontId="6" fillId="4" borderId="12" xfId="1" applyFont="1" applyFill="1" applyBorder="1" applyAlignment="1">
      <alignment horizontal="left" vertical="center"/>
    </xf>
    <xf numFmtId="43" fontId="6" fillId="4" borderId="13" xfId="1" applyFont="1" applyFill="1" applyBorder="1" applyAlignment="1">
      <alignment horizontal="left" vertical="center"/>
    </xf>
    <xf numFmtId="4" fontId="6" fillId="4" borderId="13" xfId="0" applyNumberFormat="1" applyFont="1" applyFill="1" applyBorder="1" applyAlignment="1">
      <alignment horizontal="right" vertical="center"/>
    </xf>
    <xf numFmtId="43" fontId="6" fillId="4" borderId="16" xfId="1" applyFont="1" applyFill="1" applyBorder="1" applyAlignment="1">
      <alignment horizontal="left" vertical="center"/>
    </xf>
    <xf numFmtId="43" fontId="6" fillId="4" borderId="17" xfId="1" applyFont="1" applyFill="1" applyBorder="1" applyAlignment="1">
      <alignment horizontal="left" vertical="center"/>
    </xf>
    <xf numFmtId="4" fontId="6" fillId="4" borderId="18" xfId="0" applyNumberFormat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43" fontId="6" fillId="4" borderId="9" xfId="1" applyFont="1" applyFill="1" applyBorder="1" applyAlignment="1">
      <alignment horizontal="left" vertical="center"/>
    </xf>
    <xf numFmtId="43" fontId="6" fillId="4" borderId="10" xfId="1" applyFont="1" applyFill="1" applyBorder="1" applyAlignment="1">
      <alignment horizontal="left" vertical="center"/>
    </xf>
    <xf numFmtId="4" fontId="6" fillId="4" borderId="1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left" vertical="center" wrapText="1"/>
    </xf>
    <xf numFmtId="43" fontId="6" fillId="3" borderId="12" xfId="1" applyFont="1" applyFill="1" applyBorder="1" applyAlignment="1">
      <alignment horizontal="left" vertical="center"/>
    </xf>
    <xf numFmtId="43" fontId="6" fillId="3" borderId="13" xfId="1" applyFont="1" applyFill="1" applyBorder="1" applyAlignment="1">
      <alignment horizontal="left" vertical="center"/>
    </xf>
    <xf numFmtId="4" fontId="6" fillId="3" borderId="13" xfId="0" applyNumberFormat="1" applyFont="1" applyFill="1" applyBorder="1" applyAlignment="1">
      <alignment horizontal="right" vertical="center"/>
    </xf>
    <xf numFmtId="0" fontId="17" fillId="4" borderId="1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4" fontId="6" fillId="2" borderId="10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left"/>
    </xf>
    <xf numFmtId="0" fontId="1" fillId="3" borderId="5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43" fontId="1" fillId="3" borderId="13" xfId="1" applyFont="1" applyFill="1" applyBorder="1"/>
    <xf numFmtId="0" fontId="0" fillId="0" borderId="14" xfId="0" applyBorder="1" applyAlignment="1">
      <alignment horizontal="left"/>
    </xf>
    <xf numFmtId="0" fontId="0" fillId="0" borderId="15" xfId="0" applyBorder="1"/>
    <xf numFmtId="43" fontId="1" fillId="0" borderId="17" xfId="1" applyFont="1" applyBorder="1"/>
    <xf numFmtId="4" fontId="6" fillId="2" borderId="18" xfId="0" applyNumberFormat="1" applyFont="1" applyFill="1" applyBorder="1" applyAlignment="1">
      <alignment horizontal="right" vertical="center"/>
    </xf>
    <xf numFmtId="0" fontId="24" fillId="0" borderId="16" xfId="0" applyFont="1" applyBorder="1" applyAlignment="1">
      <alignment horizontal="left"/>
    </xf>
    <xf numFmtId="0" fontId="25" fillId="0" borderId="17" xfId="0" applyFont="1" applyBorder="1"/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43" fontId="6" fillId="2" borderId="16" xfId="1" applyFont="1" applyFill="1" applyBorder="1" applyAlignment="1">
      <alignment horizontal="left" vertical="center"/>
    </xf>
    <xf numFmtId="43" fontId="6" fillId="2" borderId="17" xfId="1" applyFont="1" applyFill="1" applyBorder="1" applyAlignment="1">
      <alignment horizontal="left" vertical="center"/>
    </xf>
    <xf numFmtId="43" fontId="6" fillId="2" borderId="19" xfId="1" applyFont="1" applyFill="1" applyBorder="1" applyAlignment="1">
      <alignment horizontal="left" vertical="center"/>
    </xf>
    <xf numFmtId="4" fontId="6" fillId="2" borderId="6" xfId="0" applyNumberFormat="1" applyFont="1" applyFill="1" applyBorder="1" applyAlignment="1">
      <alignment horizontal="right" vertical="center"/>
    </xf>
    <xf numFmtId="0" fontId="1" fillId="3" borderId="11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25" fillId="2" borderId="17" xfId="0" applyFont="1" applyFill="1" applyBorder="1"/>
    <xf numFmtId="43" fontId="1" fillId="2" borderId="17" xfId="1" applyFont="1" applyFill="1" applyBorder="1"/>
    <xf numFmtId="0" fontId="1" fillId="5" borderId="14" xfId="0" applyFont="1" applyFill="1" applyBorder="1"/>
    <xf numFmtId="0" fontId="25" fillId="5" borderId="17" xfId="0" applyFont="1" applyFill="1" applyBorder="1"/>
    <xf numFmtId="43" fontId="1" fillId="5" borderId="17" xfId="1" applyFont="1" applyFill="1" applyBorder="1"/>
    <xf numFmtId="4" fontId="6" fillId="5" borderId="18" xfId="0" applyNumberFormat="1" applyFont="1" applyFill="1" applyBorder="1" applyAlignment="1">
      <alignment horizontal="right" vertical="center"/>
    </xf>
    <xf numFmtId="0" fontId="1" fillId="5" borderId="1" xfId="0" applyFont="1" applyFill="1" applyBorder="1"/>
    <xf numFmtId="0" fontId="1" fillId="5" borderId="15" xfId="0" applyFont="1" applyFill="1" applyBorder="1"/>
    <xf numFmtId="0" fontId="25" fillId="5" borderId="16" xfId="0" applyFont="1" applyFill="1" applyBorder="1"/>
    <xf numFmtId="0" fontId="1" fillId="5" borderId="11" xfId="0" applyFont="1" applyFill="1" applyBorder="1"/>
    <xf numFmtId="0" fontId="1" fillId="5" borderId="5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43" fontId="1" fillId="5" borderId="13" xfId="1" applyFont="1" applyFill="1" applyBorder="1"/>
    <xf numFmtId="4" fontId="6" fillId="5" borderId="13" xfId="0" applyNumberFormat="1" applyFont="1" applyFill="1" applyBorder="1" applyAlignment="1">
      <alignment horizontal="right" vertical="center"/>
    </xf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43" fontId="1" fillId="5" borderId="10" xfId="1" applyFont="1" applyFill="1" applyBorder="1"/>
    <xf numFmtId="0" fontId="24" fillId="2" borderId="15" xfId="0" applyFont="1" applyFill="1" applyBorder="1"/>
    <xf numFmtId="0" fontId="0" fillId="3" borderId="11" xfId="0" applyFill="1" applyBorder="1" applyAlignment="1">
      <alignment horizontal="left"/>
    </xf>
    <xf numFmtId="0" fontId="24" fillId="0" borderId="15" xfId="0" applyFont="1" applyBorder="1"/>
    <xf numFmtId="0" fontId="0" fillId="0" borderId="16" xfId="0" applyBorder="1"/>
    <xf numFmtId="0" fontId="1" fillId="5" borderId="7" xfId="0" applyFont="1" applyFill="1" applyBorder="1" applyAlignment="1">
      <alignment horizontal="left"/>
    </xf>
    <xf numFmtId="0" fontId="1" fillId="7" borderId="14" xfId="0" applyFont="1" applyFill="1" applyBorder="1"/>
    <xf numFmtId="0" fontId="1" fillId="7" borderId="15" xfId="0" applyFont="1" applyFill="1" applyBorder="1"/>
    <xf numFmtId="0" fontId="25" fillId="7" borderId="16" xfId="0" applyFont="1" applyFill="1" applyBorder="1"/>
    <xf numFmtId="0" fontId="25" fillId="7" borderId="17" xfId="0" applyFont="1" applyFill="1" applyBorder="1"/>
    <xf numFmtId="43" fontId="1" fillId="7" borderId="17" xfId="1" applyFont="1" applyFill="1" applyBorder="1"/>
    <xf numFmtId="4" fontId="6" fillId="7" borderId="18" xfId="0" applyNumberFormat="1" applyFont="1" applyFill="1" applyBorder="1" applyAlignment="1">
      <alignment horizontal="right" vertical="center"/>
    </xf>
    <xf numFmtId="0" fontId="1" fillId="2" borderId="11" xfId="0" applyFont="1" applyFill="1" applyBorder="1"/>
    <xf numFmtId="0" fontId="24" fillId="2" borderId="5" xfId="0" applyFont="1" applyFill="1" applyBorder="1"/>
    <xf numFmtId="0" fontId="25" fillId="2" borderId="12" xfId="0" applyFont="1" applyFill="1" applyBorder="1"/>
    <xf numFmtId="0" fontId="25" fillId="2" borderId="13" xfId="0" applyFont="1" applyFill="1" applyBorder="1"/>
    <xf numFmtId="43" fontId="1" fillId="2" borderId="13" xfId="1" applyFont="1" applyFill="1" applyBorder="1"/>
    <xf numFmtId="4" fontId="6" fillId="2" borderId="13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horizontal="left" vertical="center"/>
    </xf>
    <xf numFmtId="0" fontId="12" fillId="0" borderId="0" xfId="0" applyFont="1"/>
    <xf numFmtId="0" fontId="26" fillId="0" borderId="0" xfId="0" applyFont="1"/>
    <xf numFmtId="43" fontId="27" fillId="0" borderId="3" xfId="1" applyFont="1" applyBorder="1"/>
    <xf numFmtId="2" fontId="27" fillId="0" borderId="3" xfId="0" applyNumberFormat="1" applyFont="1" applyBorder="1"/>
    <xf numFmtId="0" fontId="7" fillId="2" borderId="3" xfId="0" applyFont="1" applyFill="1" applyBorder="1" applyAlignment="1">
      <alignment horizontal="left" vertical="center" wrapText="1"/>
    </xf>
    <xf numFmtId="43" fontId="5" fillId="2" borderId="3" xfId="1" applyFont="1" applyFill="1" applyBorder="1" applyAlignment="1">
      <alignment horizontal="right"/>
    </xf>
    <xf numFmtId="43" fontId="18" fillId="0" borderId="3" xfId="1" applyFont="1" applyBorder="1"/>
    <xf numFmtId="0" fontId="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43" fontId="5" fillId="2" borderId="17" xfId="1" applyFont="1" applyFill="1" applyBorder="1" applyAlignment="1">
      <alignment horizontal="right"/>
    </xf>
    <xf numFmtId="43" fontId="18" fillId="2" borderId="17" xfId="1" applyFont="1" applyFill="1" applyBorder="1"/>
    <xf numFmtId="2" fontId="18" fillId="2" borderId="17" xfId="0" applyNumberFormat="1" applyFont="1" applyFill="1" applyBorder="1"/>
    <xf numFmtId="2" fontId="18" fillId="2" borderId="18" xfId="0" applyNumberFormat="1" applyFont="1" applyFill="1" applyBorder="1"/>
    <xf numFmtId="43" fontId="5" fillId="5" borderId="20" xfId="1" applyFont="1" applyFill="1" applyBorder="1" applyAlignment="1">
      <alignment horizontal="right"/>
    </xf>
    <xf numFmtId="43" fontId="18" fillId="5" borderId="20" xfId="1" applyFont="1" applyFill="1" applyBorder="1"/>
    <xf numFmtId="2" fontId="18" fillId="5" borderId="20" xfId="0" applyNumberFormat="1" applyFont="1" applyFill="1" applyBorder="1"/>
    <xf numFmtId="0" fontId="7" fillId="6" borderId="21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43" fontId="5" fillId="6" borderId="17" xfId="1" applyFont="1" applyFill="1" applyBorder="1" applyAlignment="1">
      <alignment horizontal="right"/>
    </xf>
    <xf numFmtId="43" fontId="18" fillId="6" borderId="17" xfId="1" applyFont="1" applyFill="1" applyBorder="1"/>
    <xf numFmtId="2" fontId="18" fillId="5" borderId="17" xfId="0" applyNumberFormat="1" applyFont="1" applyFill="1" applyBorder="1"/>
    <xf numFmtId="2" fontId="18" fillId="5" borderId="18" xfId="0" applyNumberFormat="1" applyFont="1" applyFill="1" applyBorder="1"/>
    <xf numFmtId="0" fontId="7" fillId="2" borderId="13" xfId="0" quotePrefix="1" applyFont="1" applyFill="1" applyBorder="1" applyAlignment="1">
      <alignment horizontal="left" vertical="center"/>
    </xf>
    <xf numFmtId="0" fontId="7" fillId="5" borderId="13" xfId="0" quotePrefix="1" applyFont="1" applyFill="1" applyBorder="1" applyAlignment="1">
      <alignment horizontal="left" vertical="center"/>
    </xf>
    <xf numFmtId="43" fontId="5" fillId="5" borderId="13" xfId="1" applyFont="1" applyFill="1" applyBorder="1" applyAlignment="1">
      <alignment horizontal="right"/>
    </xf>
    <xf numFmtId="43" fontId="18" fillId="5" borderId="13" xfId="1" applyFont="1" applyFill="1" applyBorder="1"/>
    <xf numFmtId="2" fontId="18" fillId="5" borderId="13" xfId="0" applyNumberFormat="1" applyFont="1" applyFill="1" applyBorder="1"/>
    <xf numFmtId="2" fontId="18" fillId="2" borderId="3" xfId="0" applyNumberFormat="1" applyFont="1" applyFill="1" applyBorder="1"/>
    <xf numFmtId="0" fontId="7" fillId="5" borderId="3" xfId="0" quotePrefix="1" applyFont="1" applyFill="1" applyBorder="1" applyAlignment="1">
      <alignment horizontal="left" vertical="center"/>
    </xf>
    <xf numFmtId="43" fontId="5" fillId="5" borderId="3" xfId="1" applyFont="1" applyFill="1" applyBorder="1" applyAlignment="1">
      <alignment horizontal="right"/>
    </xf>
    <xf numFmtId="43" fontId="18" fillId="5" borderId="3" xfId="1" applyFont="1" applyFill="1" applyBorder="1"/>
    <xf numFmtId="2" fontId="18" fillId="5" borderId="3" xfId="0" applyNumberFormat="1" applyFont="1" applyFill="1" applyBorder="1"/>
    <xf numFmtId="0" fontId="7" fillId="2" borderId="10" xfId="0" quotePrefix="1" applyFont="1" applyFill="1" applyBorder="1" applyAlignment="1">
      <alignment horizontal="left" vertical="center"/>
    </xf>
    <xf numFmtId="0" fontId="7" fillId="5" borderId="10" xfId="0" quotePrefix="1" applyFont="1" applyFill="1" applyBorder="1" applyAlignment="1">
      <alignment horizontal="left" vertical="center"/>
    </xf>
    <xf numFmtId="43" fontId="5" fillId="5" borderId="10" xfId="1" applyFont="1" applyFill="1" applyBorder="1" applyAlignment="1">
      <alignment horizontal="right"/>
    </xf>
    <xf numFmtId="43" fontId="18" fillId="5" borderId="10" xfId="1" applyFont="1" applyFill="1" applyBorder="1"/>
    <xf numFmtId="2" fontId="18" fillId="5" borderId="10" xfId="0" applyNumberFormat="1" applyFont="1" applyFill="1" applyBorder="1"/>
    <xf numFmtId="0" fontId="7" fillId="6" borderId="21" xfId="0" quotePrefix="1" applyFont="1" applyFill="1" applyBorder="1" applyAlignment="1">
      <alignment horizontal="left" vertical="center"/>
    </xf>
    <xf numFmtId="0" fontId="7" fillId="6" borderId="17" xfId="0" quotePrefix="1" applyFont="1" applyFill="1" applyBorder="1" applyAlignment="1">
      <alignment horizontal="left" vertical="center"/>
    </xf>
    <xf numFmtId="0" fontId="28" fillId="6" borderId="17" xfId="0" quotePrefix="1" applyFont="1" applyFill="1" applyBorder="1" applyAlignment="1">
      <alignment horizontal="left" vertical="center"/>
    </xf>
    <xf numFmtId="0" fontId="28" fillId="5" borderId="3" xfId="0" quotePrefix="1" applyFont="1" applyFill="1" applyBorder="1" applyAlignment="1">
      <alignment horizontal="left" vertical="center"/>
    </xf>
    <xf numFmtId="0" fontId="28" fillId="2" borderId="10" xfId="0" quotePrefix="1" applyFont="1" applyFill="1" applyBorder="1" applyAlignment="1">
      <alignment horizontal="left" vertical="center"/>
    </xf>
    <xf numFmtId="43" fontId="5" fillId="2" borderId="10" xfId="1" applyFont="1" applyFill="1" applyBorder="1" applyAlignment="1">
      <alignment horizontal="right"/>
    </xf>
    <xf numFmtId="43" fontId="18" fillId="0" borderId="10" xfId="1" applyFont="1" applyBorder="1"/>
    <xf numFmtId="2" fontId="18" fillId="2" borderId="10" xfId="0" applyNumberFormat="1" applyFont="1" applyFill="1" applyBorder="1"/>
    <xf numFmtId="0" fontId="28" fillId="2" borderId="13" xfId="0" quotePrefix="1" applyFont="1" applyFill="1" applyBorder="1" applyAlignment="1">
      <alignment horizontal="left" vertical="center"/>
    </xf>
    <xf numFmtId="43" fontId="5" fillId="2" borderId="13" xfId="1" applyFont="1" applyFill="1" applyBorder="1" applyAlignment="1">
      <alignment horizontal="right"/>
    </xf>
    <xf numFmtId="43" fontId="18" fillId="0" borderId="13" xfId="1" applyFont="1" applyBorder="1"/>
    <xf numFmtId="2" fontId="18" fillId="2" borderId="13" xfId="0" applyNumberFormat="1" applyFont="1" applyFill="1" applyBorder="1"/>
    <xf numFmtId="0" fontId="7" fillId="6" borderId="17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 wrapText="1"/>
    </xf>
    <xf numFmtId="43" fontId="5" fillId="2" borderId="3" xfId="1" applyFont="1" applyFill="1" applyBorder="1" applyAlignment="1">
      <alignment wrapText="1"/>
    </xf>
    <xf numFmtId="0" fontId="18" fillId="0" borderId="0" xfId="0" applyFont="1"/>
    <xf numFmtId="0" fontId="2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opLeftCell="A13" workbookViewId="0">
      <selection activeCell="J26" sqref="J26"/>
    </sheetView>
  </sheetViews>
  <sheetFormatPr defaultRowHeight="14.4" x14ac:dyDescent="0.3"/>
  <cols>
    <col min="6" max="6" width="25.33203125" customWidth="1"/>
    <col min="7" max="7" width="24.21875" customWidth="1"/>
    <col min="8" max="9" width="25.33203125" customWidth="1"/>
    <col min="10" max="10" width="24.33203125" customWidth="1"/>
    <col min="11" max="12" width="15.6640625" customWidth="1"/>
  </cols>
  <sheetData>
    <row r="1" spans="2:12" ht="42" customHeight="1" x14ac:dyDescent="0.3">
      <c r="B1" s="261" t="s">
        <v>158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2:12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3">
      <c r="B3" s="261" t="s">
        <v>70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2:12" ht="36" customHeight="1" x14ac:dyDescent="0.3">
      <c r="B4" s="280"/>
      <c r="C4" s="280"/>
      <c r="D4" s="280"/>
      <c r="E4" s="2"/>
      <c r="F4" s="2"/>
      <c r="G4" s="2"/>
      <c r="H4" s="2" t="s">
        <v>73</v>
      </c>
      <c r="I4" s="2"/>
      <c r="J4" s="3"/>
      <c r="K4" s="3"/>
    </row>
    <row r="5" spans="2:12" ht="18" customHeight="1" x14ac:dyDescent="0.3">
      <c r="B5" s="261" t="s">
        <v>57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2:12" ht="18" customHeight="1" x14ac:dyDescent="0.3">
      <c r="B6" s="37"/>
      <c r="C6" s="39"/>
      <c r="D6" s="39"/>
      <c r="E6" s="39"/>
      <c r="F6" s="39"/>
      <c r="G6" s="39"/>
      <c r="H6" s="39"/>
      <c r="I6" s="39"/>
      <c r="J6" s="39"/>
      <c r="K6" s="39"/>
    </row>
    <row r="7" spans="2:12" x14ac:dyDescent="0.3">
      <c r="B7" s="274" t="s">
        <v>58</v>
      </c>
      <c r="C7" s="274"/>
      <c r="D7" s="274"/>
      <c r="E7" s="274"/>
      <c r="F7" s="274"/>
      <c r="G7" s="4"/>
      <c r="H7" s="4"/>
      <c r="I7" s="4"/>
      <c r="J7" s="4"/>
      <c r="K7" s="21"/>
    </row>
    <row r="8" spans="2:12" ht="26.4" x14ac:dyDescent="0.3">
      <c r="B8" s="275" t="s">
        <v>6</v>
      </c>
      <c r="C8" s="276"/>
      <c r="D8" s="276"/>
      <c r="E8" s="276"/>
      <c r="F8" s="277"/>
      <c r="G8" s="25" t="s">
        <v>76</v>
      </c>
      <c r="H8" s="1" t="s">
        <v>49</v>
      </c>
      <c r="I8" s="1" t="s">
        <v>46</v>
      </c>
      <c r="J8" s="25" t="s">
        <v>72</v>
      </c>
      <c r="K8" s="1" t="s">
        <v>15</v>
      </c>
      <c r="L8" s="1" t="s">
        <v>47</v>
      </c>
    </row>
    <row r="9" spans="2:12" s="28" customFormat="1" ht="10.199999999999999" x14ac:dyDescent="0.2">
      <c r="B9" s="268">
        <v>1</v>
      </c>
      <c r="C9" s="268"/>
      <c r="D9" s="268"/>
      <c r="E9" s="268"/>
      <c r="F9" s="269"/>
      <c r="G9" s="27">
        <v>2</v>
      </c>
      <c r="H9" s="26">
        <v>3</v>
      </c>
      <c r="I9" s="26">
        <v>4</v>
      </c>
      <c r="J9" s="26">
        <v>5</v>
      </c>
      <c r="K9" s="26" t="s">
        <v>17</v>
      </c>
      <c r="L9" s="26" t="s">
        <v>18</v>
      </c>
    </row>
    <row r="10" spans="2:12" x14ac:dyDescent="0.3">
      <c r="B10" s="270" t="s">
        <v>0</v>
      </c>
      <c r="C10" s="271"/>
      <c r="D10" s="271"/>
      <c r="E10" s="271"/>
      <c r="F10" s="272"/>
      <c r="G10" s="75">
        <v>336292.09</v>
      </c>
      <c r="H10" s="75">
        <v>280811</v>
      </c>
      <c r="I10" s="75">
        <v>372877</v>
      </c>
      <c r="J10" s="75">
        <v>307980.45</v>
      </c>
      <c r="K10" s="78">
        <f>J10/G10*100</f>
        <v>91.58123522917235</v>
      </c>
      <c r="L10" s="78">
        <f>J10/I10*100</f>
        <v>82.59572191366054</v>
      </c>
    </row>
    <row r="11" spans="2:12" x14ac:dyDescent="0.3">
      <c r="B11" s="273" t="s">
        <v>50</v>
      </c>
      <c r="C11" s="264"/>
      <c r="D11" s="264"/>
      <c r="E11" s="264"/>
      <c r="F11" s="266"/>
      <c r="G11" s="76">
        <v>336292.09</v>
      </c>
      <c r="H11" s="75">
        <v>280811</v>
      </c>
      <c r="I11" s="76">
        <v>372877</v>
      </c>
      <c r="J11" s="76">
        <v>307980.45</v>
      </c>
      <c r="K11" s="78">
        <f t="shared" ref="K11:K16" si="0">J11/G11*100</f>
        <v>91.58123522917235</v>
      </c>
      <c r="L11" s="78">
        <f t="shared" ref="L11:L15" si="1">J11/I11*100</f>
        <v>82.59572191366054</v>
      </c>
    </row>
    <row r="12" spans="2:12" x14ac:dyDescent="0.3">
      <c r="B12" s="265" t="s">
        <v>55</v>
      </c>
      <c r="C12" s="266"/>
      <c r="D12" s="266"/>
      <c r="E12" s="266"/>
      <c r="F12" s="266"/>
      <c r="G12" s="76">
        <v>0</v>
      </c>
      <c r="H12" s="75">
        <v>0</v>
      </c>
      <c r="I12" s="76">
        <v>0</v>
      </c>
      <c r="J12" s="76">
        <v>0</v>
      </c>
      <c r="K12" s="78">
        <v>0</v>
      </c>
      <c r="L12" s="78">
        <v>0</v>
      </c>
    </row>
    <row r="13" spans="2:12" x14ac:dyDescent="0.3">
      <c r="B13" s="22" t="s">
        <v>1</v>
      </c>
      <c r="C13" s="38"/>
      <c r="D13" s="38"/>
      <c r="E13" s="38"/>
      <c r="F13" s="38"/>
      <c r="G13" s="75">
        <v>330475.96999999997</v>
      </c>
      <c r="H13" s="75">
        <v>280811</v>
      </c>
      <c r="I13" s="75">
        <f>I14+I15</f>
        <v>372877</v>
      </c>
      <c r="J13" s="75">
        <f>J14+J15</f>
        <v>311935.67</v>
      </c>
      <c r="K13" s="78">
        <f t="shared" si="0"/>
        <v>94.389819023755351</v>
      </c>
      <c r="L13" s="78">
        <f t="shared" si="1"/>
        <v>83.656452395830257</v>
      </c>
    </row>
    <row r="14" spans="2:12" x14ac:dyDescent="0.3">
      <c r="B14" s="263" t="s">
        <v>51</v>
      </c>
      <c r="C14" s="264"/>
      <c r="D14" s="264"/>
      <c r="E14" s="264"/>
      <c r="F14" s="264"/>
      <c r="G14" s="76">
        <v>262919.06</v>
      </c>
      <c r="H14" s="75">
        <f>H13-H15</f>
        <v>259484</v>
      </c>
      <c r="I14" s="76">
        <f>I10-I15</f>
        <v>327777</v>
      </c>
      <c r="J14" s="76">
        <v>280752.17</v>
      </c>
      <c r="K14" s="78">
        <f t="shared" si="0"/>
        <v>106.78273762274975</v>
      </c>
      <c r="L14" s="78">
        <f t="shared" si="1"/>
        <v>85.653407652153746</v>
      </c>
    </row>
    <row r="15" spans="2:12" x14ac:dyDescent="0.3">
      <c r="B15" s="265" t="s">
        <v>52</v>
      </c>
      <c r="C15" s="266"/>
      <c r="D15" s="266"/>
      <c r="E15" s="266"/>
      <c r="F15" s="266"/>
      <c r="G15" s="76">
        <v>67556.91</v>
      </c>
      <c r="H15" s="75">
        <v>21327</v>
      </c>
      <c r="I15" s="76">
        <v>45100</v>
      </c>
      <c r="J15" s="76">
        <v>31183.5</v>
      </c>
      <c r="K15" s="78">
        <f t="shared" si="0"/>
        <v>46.158860729420567</v>
      </c>
      <c r="L15" s="78">
        <f t="shared" si="1"/>
        <v>69.143015521064299</v>
      </c>
    </row>
    <row r="16" spans="2:12" x14ac:dyDescent="0.3">
      <c r="B16" s="279" t="s">
        <v>59</v>
      </c>
      <c r="C16" s="271"/>
      <c r="D16" s="271"/>
      <c r="E16" s="271"/>
      <c r="F16" s="271"/>
      <c r="G16" s="75">
        <v>5816.12</v>
      </c>
      <c r="H16" s="75"/>
      <c r="I16" s="77"/>
      <c r="J16" s="79">
        <f>J10-J13</f>
        <v>-3955.2199999999721</v>
      </c>
      <c r="K16" s="78">
        <f t="shared" si="0"/>
        <v>-68.004442824425425</v>
      </c>
      <c r="L16" s="78">
        <v>0</v>
      </c>
    </row>
    <row r="17" spans="1:43" ht="17.399999999999999" x14ac:dyDescent="0.3">
      <c r="B17" s="2"/>
      <c r="C17" s="17"/>
      <c r="D17" s="17"/>
      <c r="E17" s="17"/>
      <c r="F17" s="17"/>
      <c r="G17" s="17"/>
      <c r="H17" s="17"/>
      <c r="I17" s="18"/>
      <c r="J17" s="18"/>
      <c r="K17" s="18"/>
      <c r="L17" s="18"/>
    </row>
    <row r="18" spans="1:43" ht="18" customHeight="1" x14ac:dyDescent="0.3">
      <c r="B18" s="274" t="s">
        <v>60</v>
      </c>
      <c r="C18" s="274"/>
      <c r="D18" s="274"/>
      <c r="E18" s="274"/>
      <c r="F18" s="274"/>
      <c r="G18" s="17"/>
      <c r="H18" s="17"/>
      <c r="I18" s="18"/>
      <c r="J18" s="18"/>
      <c r="K18" s="18"/>
      <c r="L18" s="18"/>
    </row>
    <row r="19" spans="1:43" ht="26.4" x14ac:dyDescent="0.3">
      <c r="B19" s="275" t="s">
        <v>6</v>
      </c>
      <c r="C19" s="276"/>
      <c r="D19" s="276"/>
      <c r="E19" s="276"/>
      <c r="F19" s="277"/>
      <c r="G19" s="25" t="s">
        <v>76</v>
      </c>
      <c r="H19" s="1" t="s">
        <v>49</v>
      </c>
      <c r="I19" s="1" t="s">
        <v>46</v>
      </c>
      <c r="J19" s="25" t="s">
        <v>72</v>
      </c>
      <c r="K19" s="1" t="s">
        <v>15</v>
      </c>
      <c r="L19" s="1" t="s">
        <v>47</v>
      </c>
    </row>
    <row r="20" spans="1:43" s="28" customFormat="1" x14ac:dyDescent="0.3">
      <c r="B20" s="268">
        <v>1</v>
      </c>
      <c r="C20" s="268"/>
      <c r="D20" s="268"/>
      <c r="E20" s="268"/>
      <c r="F20" s="269"/>
      <c r="G20" s="27">
        <v>2</v>
      </c>
      <c r="H20" s="26">
        <v>3</v>
      </c>
      <c r="I20" s="26">
        <v>4</v>
      </c>
      <c r="J20" s="26">
        <v>5</v>
      </c>
      <c r="K20" s="26" t="s">
        <v>17</v>
      </c>
      <c r="L20" s="26" t="s">
        <v>18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">
      <c r="A21" s="28"/>
      <c r="B21" s="273" t="s">
        <v>53</v>
      </c>
      <c r="C21" s="284"/>
      <c r="D21" s="284"/>
      <c r="E21" s="284"/>
      <c r="F21" s="285"/>
      <c r="G21" s="19"/>
      <c r="H21" s="19"/>
      <c r="I21" s="19"/>
      <c r="J21" s="19"/>
      <c r="K21" s="19"/>
      <c r="L21" s="19"/>
    </row>
    <row r="22" spans="1:43" x14ac:dyDescent="0.3">
      <c r="A22" s="28"/>
      <c r="B22" s="273" t="s">
        <v>54</v>
      </c>
      <c r="C22" s="264"/>
      <c r="D22" s="264"/>
      <c r="E22" s="264"/>
      <c r="F22" s="264"/>
      <c r="G22" s="19"/>
      <c r="H22" s="19"/>
      <c r="I22" s="19"/>
      <c r="J22" s="19"/>
      <c r="K22" s="19"/>
      <c r="L22" s="19"/>
    </row>
    <row r="23" spans="1:43" s="40" customFormat="1" ht="15" customHeight="1" x14ac:dyDescent="0.3">
      <c r="A23" s="28"/>
      <c r="B23" s="281" t="s">
        <v>56</v>
      </c>
      <c r="C23" s="282"/>
      <c r="D23" s="282"/>
      <c r="E23" s="282"/>
      <c r="F23" s="283"/>
      <c r="G23" s="20"/>
      <c r="H23" s="20"/>
      <c r="I23" s="20"/>
      <c r="J23" s="20"/>
      <c r="K23" s="20"/>
      <c r="L23" s="20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0" customFormat="1" ht="15" customHeight="1" x14ac:dyDescent="0.3">
      <c r="A24" s="28"/>
      <c r="B24" s="281" t="s">
        <v>61</v>
      </c>
      <c r="C24" s="282"/>
      <c r="D24" s="282"/>
      <c r="E24" s="282"/>
      <c r="F24" s="283"/>
      <c r="G24" s="75">
        <v>5961</v>
      </c>
      <c r="H24" s="75"/>
      <c r="I24" s="75">
        <v>5961</v>
      </c>
      <c r="J24" s="75">
        <v>-3955.22</v>
      </c>
      <c r="K24" s="20"/>
      <c r="L24" s="2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3">
      <c r="A25" s="28"/>
      <c r="B25" s="279" t="s">
        <v>62</v>
      </c>
      <c r="C25" s="271"/>
      <c r="D25" s="271"/>
      <c r="E25" s="271"/>
      <c r="F25" s="271"/>
      <c r="G25" s="75">
        <v>5961</v>
      </c>
      <c r="H25" s="75"/>
      <c r="I25" s="75"/>
      <c r="J25" s="75">
        <v>2005.78</v>
      </c>
      <c r="K25" s="20"/>
      <c r="L25" s="20"/>
    </row>
    <row r="26" spans="1:43" ht="15.6" x14ac:dyDescent="0.3">
      <c r="B26" s="14"/>
      <c r="C26" s="15"/>
      <c r="D26" s="15"/>
      <c r="E26" s="15"/>
      <c r="F26" s="15"/>
      <c r="G26" s="16"/>
      <c r="H26" s="16"/>
      <c r="I26" s="16"/>
      <c r="J26" s="16"/>
      <c r="K26" s="16"/>
    </row>
    <row r="27" spans="1:43" ht="15.6" x14ac:dyDescent="0.3">
      <c r="B27" s="286" t="s">
        <v>67</v>
      </c>
      <c r="C27" s="286"/>
      <c r="D27" s="286"/>
      <c r="E27" s="286"/>
      <c r="F27" s="286"/>
      <c r="G27" s="286"/>
      <c r="H27" s="286"/>
      <c r="I27" s="286"/>
      <c r="J27" s="286"/>
      <c r="K27" s="286"/>
      <c r="L27" s="286"/>
    </row>
    <row r="28" spans="1:43" ht="15.6" x14ac:dyDescent="0.3">
      <c r="B28" s="14"/>
      <c r="C28" s="15"/>
      <c r="D28" s="15"/>
      <c r="E28" s="15"/>
      <c r="F28" s="15"/>
      <c r="G28" s="16"/>
      <c r="H28" s="16"/>
      <c r="I28" s="16"/>
      <c r="J28" s="16"/>
      <c r="K28" s="16"/>
    </row>
    <row r="29" spans="1:43" ht="15" customHeight="1" x14ac:dyDescent="0.3">
      <c r="B29" s="267" t="s">
        <v>45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43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43" ht="15" customHeight="1" x14ac:dyDescent="0.3">
      <c r="B31" s="267" t="s">
        <v>63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</row>
    <row r="32" spans="1:43" ht="36.75" customHeight="1" x14ac:dyDescent="0.3"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2:12" x14ac:dyDescent="0.3">
      <c r="B33" s="262"/>
      <c r="C33" s="262"/>
      <c r="D33" s="262"/>
      <c r="E33" s="262"/>
      <c r="F33" s="262"/>
      <c r="G33" s="262"/>
      <c r="H33" s="262"/>
      <c r="I33" s="262"/>
      <c r="J33" s="262"/>
      <c r="K33" s="262"/>
    </row>
    <row r="34" spans="2:12" ht="15" customHeight="1" x14ac:dyDescent="0.3">
      <c r="B34" s="278" t="s">
        <v>68</v>
      </c>
      <c r="C34" s="278"/>
      <c r="D34" s="278"/>
      <c r="E34" s="278"/>
      <c r="F34" s="278"/>
      <c r="G34" s="278"/>
      <c r="H34" s="278"/>
      <c r="I34" s="278"/>
      <c r="J34" s="278"/>
      <c r="K34" s="278"/>
      <c r="L34" s="278"/>
    </row>
    <row r="35" spans="2:12" x14ac:dyDescent="0.3"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B11" workbookViewId="0">
      <selection activeCell="G70" sqref="G7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6.88671875" customWidth="1"/>
    <col min="6" max="6" width="44.6640625" customWidth="1"/>
    <col min="7" max="7" width="23.88671875" customWidth="1"/>
    <col min="8" max="9" width="25.33203125" customWidth="1"/>
    <col min="10" max="10" width="24.109375" customWidth="1"/>
    <col min="11" max="11" width="12.44140625" customWidth="1"/>
    <col min="12" max="12" width="13.6640625" customWidth="1"/>
  </cols>
  <sheetData>
    <row r="1" spans="2:12" ht="18" customHeight="1" x14ac:dyDescent="0.3">
      <c r="B1" s="2"/>
      <c r="C1" s="2"/>
      <c r="D1" s="2"/>
      <c r="E1" s="2"/>
      <c r="F1" s="47" t="s">
        <v>70</v>
      </c>
      <c r="G1" s="2"/>
      <c r="H1" s="2"/>
      <c r="I1" s="2"/>
      <c r="J1" s="2"/>
      <c r="K1" s="2"/>
      <c r="L1" s="35"/>
    </row>
    <row r="2" spans="2:12" ht="15.75" customHeight="1" x14ac:dyDescent="0.3">
      <c r="B2" s="261" t="s">
        <v>10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2:12" ht="17.399999999999999" x14ac:dyDescent="0.3">
      <c r="B3" s="2"/>
      <c r="C3" s="2"/>
      <c r="D3" s="2"/>
      <c r="E3" s="2"/>
      <c r="F3" s="2"/>
      <c r="G3" s="2"/>
      <c r="H3" s="2"/>
      <c r="I3" s="2"/>
      <c r="J3" s="48"/>
      <c r="K3" s="48"/>
      <c r="L3" s="35"/>
    </row>
    <row r="4" spans="2:12" ht="18" customHeight="1" x14ac:dyDescent="0.3">
      <c r="B4" s="261" t="s">
        <v>64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</row>
    <row r="5" spans="2:12" ht="17.399999999999999" x14ac:dyDescent="0.3">
      <c r="B5" s="2"/>
      <c r="C5" s="2"/>
      <c r="D5" s="2"/>
      <c r="E5" s="2"/>
      <c r="F5" s="2"/>
      <c r="G5" s="2"/>
      <c r="H5" s="2"/>
      <c r="I5" s="2"/>
      <c r="J5" s="48"/>
      <c r="K5" s="48"/>
      <c r="L5" s="35"/>
    </row>
    <row r="6" spans="2:12" ht="15.75" customHeight="1" x14ac:dyDescent="0.3">
      <c r="B6" s="261" t="s">
        <v>16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</row>
    <row r="7" spans="2:12" ht="17.399999999999999" x14ac:dyDescent="0.3">
      <c r="B7" s="2"/>
      <c r="C7" s="2"/>
      <c r="D7" s="2"/>
      <c r="E7" s="2"/>
      <c r="F7" s="2"/>
      <c r="G7" s="2"/>
      <c r="H7" s="2"/>
      <c r="I7" s="2"/>
      <c r="J7" s="48"/>
      <c r="K7" s="48"/>
      <c r="L7" s="35"/>
    </row>
    <row r="8" spans="2:12" ht="26.4" x14ac:dyDescent="0.3">
      <c r="B8" s="287" t="s">
        <v>6</v>
      </c>
      <c r="C8" s="288"/>
      <c r="D8" s="288"/>
      <c r="E8" s="288"/>
      <c r="F8" s="289"/>
      <c r="G8" s="41" t="s">
        <v>76</v>
      </c>
      <c r="H8" s="41" t="s">
        <v>49</v>
      </c>
      <c r="I8" s="41" t="s">
        <v>46</v>
      </c>
      <c r="J8" s="41" t="s">
        <v>72</v>
      </c>
      <c r="K8" s="41" t="s">
        <v>15</v>
      </c>
      <c r="L8" s="41" t="s">
        <v>47</v>
      </c>
    </row>
    <row r="9" spans="2:12" ht="16.5" customHeight="1" x14ac:dyDescent="0.3">
      <c r="B9" s="287">
        <v>1</v>
      </c>
      <c r="C9" s="288"/>
      <c r="D9" s="288"/>
      <c r="E9" s="288"/>
      <c r="F9" s="289"/>
      <c r="G9" s="41">
        <v>2</v>
      </c>
      <c r="H9" s="41">
        <v>3</v>
      </c>
      <c r="I9" s="41">
        <v>4</v>
      </c>
      <c r="J9" s="41">
        <v>5</v>
      </c>
      <c r="K9" s="41" t="s">
        <v>17</v>
      </c>
      <c r="L9" s="41" t="s">
        <v>18</v>
      </c>
    </row>
    <row r="10" spans="2:12" x14ac:dyDescent="0.3">
      <c r="B10" s="82"/>
      <c r="C10" s="82"/>
      <c r="D10" s="82"/>
      <c r="E10" s="82"/>
      <c r="F10" s="82" t="s">
        <v>19</v>
      </c>
      <c r="G10" s="83">
        <v>336292.08</v>
      </c>
      <c r="H10" s="83">
        <v>280811</v>
      </c>
      <c r="I10" s="83">
        <v>372877</v>
      </c>
      <c r="J10" s="203">
        <v>307980.45</v>
      </c>
      <c r="K10" s="204">
        <f>J10/G10*100</f>
        <v>91.58123795243705</v>
      </c>
      <c r="L10" s="204">
        <f>J10/I10*100</f>
        <v>82.59572191366054</v>
      </c>
    </row>
    <row r="11" spans="2:12" ht="15.75" customHeight="1" x14ac:dyDescent="0.3">
      <c r="B11" s="205">
        <v>6</v>
      </c>
      <c r="C11" s="82"/>
      <c r="D11" s="82"/>
      <c r="E11" s="82"/>
      <c r="F11" s="82" t="s">
        <v>2</v>
      </c>
      <c r="G11" s="83">
        <f>G12+G15+G18+G21</f>
        <v>336292.08</v>
      </c>
      <c r="H11" s="83">
        <f>H18+H21</f>
        <v>280811</v>
      </c>
      <c r="I11" s="83">
        <f>I18+I21</f>
        <v>372877</v>
      </c>
      <c r="J11" s="203">
        <f>J18+J21</f>
        <v>307980.45</v>
      </c>
      <c r="K11" s="204">
        <f t="shared" ref="K11:K24" si="0">J11/G11*100</f>
        <v>91.58123795243705</v>
      </c>
      <c r="L11" s="204">
        <f t="shared" ref="L11:L24" si="1">J11/I11*100</f>
        <v>82.59572191366054</v>
      </c>
    </row>
    <row r="12" spans="2:12" ht="28.2" customHeight="1" x14ac:dyDescent="0.3">
      <c r="B12" s="82"/>
      <c r="C12" s="82">
        <v>65</v>
      </c>
      <c r="D12" s="82"/>
      <c r="E12" s="82"/>
      <c r="F12" s="82" t="s">
        <v>80</v>
      </c>
      <c r="G12" s="83">
        <v>460.22</v>
      </c>
      <c r="H12" s="83">
        <v>0</v>
      </c>
      <c r="I12" s="83">
        <v>0</v>
      </c>
      <c r="J12" s="203">
        <v>0</v>
      </c>
      <c r="K12" s="204">
        <f t="shared" si="0"/>
        <v>0</v>
      </c>
      <c r="L12" s="204">
        <v>0</v>
      </c>
    </row>
    <row r="13" spans="2:12" x14ac:dyDescent="0.3">
      <c r="B13" s="84"/>
      <c r="C13" s="84"/>
      <c r="D13" s="84">
        <v>652</v>
      </c>
      <c r="E13" s="84"/>
      <c r="F13" s="84" t="s">
        <v>81</v>
      </c>
      <c r="G13" s="83">
        <v>460.22</v>
      </c>
      <c r="H13" s="83">
        <v>0</v>
      </c>
      <c r="I13" s="83">
        <v>0</v>
      </c>
      <c r="J13" s="203">
        <v>0</v>
      </c>
      <c r="K13" s="204">
        <f t="shared" si="0"/>
        <v>0</v>
      </c>
      <c r="L13" s="204">
        <v>0</v>
      </c>
    </row>
    <row r="14" spans="2:12" ht="22.8" customHeight="1" x14ac:dyDescent="0.3">
      <c r="B14" s="84"/>
      <c r="C14" s="84"/>
      <c r="D14" s="85"/>
      <c r="E14" s="85">
        <v>6526</v>
      </c>
      <c r="F14" s="85" t="s">
        <v>82</v>
      </c>
      <c r="G14" s="83">
        <v>460.22</v>
      </c>
      <c r="H14" s="83">
        <v>0</v>
      </c>
      <c r="I14" s="83">
        <v>0</v>
      </c>
      <c r="J14" s="203">
        <v>0</v>
      </c>
      <c r="K14" s="204">
        <f t="shared" si="0"/>
        <v>0</v>
      </c>
      <c r="L14" s="204">
        <v>0</v>
      </c>
    </row>
    <row r="15" spans="2:12" x14ac:dyDescent="0.3">
      <c r="B15" s="84"/>
      <c r="C15" s="84">
        <v>64</v>
      </c>
      <c r="D15" s="85"/>
      <c r="E15" s="85"/>
      <c r="F15" s="82" t="s">
        <v>83</v>
      </c>
      <c r="G15" s="83">
        <v>0.01</v>
      </c>
      <c r="H15" s="83">
        <v>0</v>
      </c>
      <c r="I15" s="83">
        <v>0</v>
      </c>
      <c r="J15" s="203">
        <v>0</v>
      </c>
      <c r="K15" s="204">
        <f t="shared" si="0"/>
        <v>0</v>
      </c>
      <c r="L15" s="204">
        <v>0</v>
      </c>
    </row>
    <row r="16" spans="2:12" x14ac:dyDescent="0.3">
      <c r="B16" s="84"/>
      <c r="C16" s="84"/>
      <c r="D16" s="85">
        <v>641</v>
      </c>
      <c r="E16" s="85"/>
      <c r="F16" s="82" t="s">
        <v>84</v>
      </c>
      <c r="G16" s="83">
        <v>0.01</v>
      </c>
      <c r="H16" s="83">
        <v>0</v>
      </c>
      <c r="I16" s="83">
        <v>0</v>
      </c>
      <c r="J16" s="203">
        <v>0</v>
      </c>
      <c r="K16" s="204">
        <f t="shared" si="0"/>
        <v>0</v>
      </c>
      <c r="L16" s="204">
        <v>0</v>
      </c>
    </row>
    <row r="17" spans="2:12" x14ac:dyDescent="0.3">
      <c r="B17" s="84"/>
      <c r="C17" s="84"/>
      <c r="D17" s="85"/>
      <c r="E17" s="85">
        <v>6413</v>
      </c>
      <c r="F17" s="82" t="s">
        <v>85</v>
      </c>
      <c r="G17" s="83">
        <v>0.01</v>
      </c>
      <c r="H17" s="83">
        <v>0</v>
      </c>
      <c r="I17" s="83">
        <v>0</v>
      </c>
      <c r="J17" s="203">
        <v>0</v>
      </c>
      <c r="K17" s="204">
        <f t="shared" si="0"/>
        <v>0</v>
      </c>
      <c r="L17" s="204">
        <v>0</v>
      </c>
    </row>
    <row r="18" spans="2:12" x14ac:dyDescent="0.3">
      <c r="B18" s="84"/>
      <c r="C18" s="84">
        <v>66</v>
      </c>
      <c r="D18" s="85"/>
      <c r="E18" s="85"/>
      <c r="F18" s="82" t="s">
        <v>86</v>
      </c>
      <c r="G18" s="83">
        <v>51989.51</v>
      </c>
      <c r="H18" s="83">
        <v>48443</v>
      </c>
      <c r="I18" s="83">
        <v>61514</v>
      </c>
      <c r="J18" s="203">
        <v>49477.02</v>
      </c>
      <c r="K18" s="204">
        <f t="shared" si="0"/>
        <v>95.167313559985459</v>
      </c>
      <c r="L18" s="204">
        <f t="shared" si="1"/>
        <v>80.432129271385364</v>
      </c>
    </row>
    <row r="19" spans="2:12" s="35" customFormat="1" x14ac:dyDescent="0.3">
      <c r="B19" s="84"/>
      <c r="C19" s="84"/>
      <c r="D19" s="85">
        <v>661</v>
      </c>
      <c r="E19" s="85"/>
      <c r="F19" s="82" t="s">
        <v>86</v>
      </c>
      <c r="G19" s="83">
        <v>51989.51</v>
      </c>
      <c r="H19" s="83">
        <v>48443</v>
      </c>
      <c r="I19" s="83">
        <v>61514</v>
      </c>
      <c r="J19" s="203">
        <v>49477.02</v>
      </c>
      <c r="K19" s="204">
        <f t="shared" si="0"/>
        <v>95.167313559985459</v>
      </c>
      <c r="L19" s="204">
        <f t="shared" si="1"/>
        <v>80.432129271385364</v>
      </c>
    </row>
    <row r="20" spans="2:12" x14ac:dyDescent="0.3">
      <c r="B20" s="84"/>
      <c r="C20" s="84"/>
      <c r="D20" s="85"/>
      <c r="E20" s="85">
        <v>6615</v>
      </c>
      <c r="F20" s="86" t="s">
        <v>87</v>
      </c>
      <c r="G20" s="83">
        <v>51989.51</v>
      </c>
      <c r="H20" s="83">
        <v>48443</v>
      </c>
      <c r="I20" s="83">
        <v>61514</v>
      </c>
      <c r="J20" s="203">
        <v>49477.02</v>
      </c>
      <c r="K20" s="204">
        <f t="shared" si="0"/>
        <v>95.167313559985459</v>
      </c>
      <c r="L20" s="204">
        <f t="shared" si="1"/>
        <v>80.432129271385364</v>
      </c>
    </row>
    <row r="21" spans="2:12" x14ac:dyDescent="0.3">
      <c r="B21" s="84"/>
      <c r="C21" s="84">
        <v>67</v>
      </c>
      <c r="D21" s="84"/>
      <c r="E21" s="84"/>
      <c r="F21" s="86" t="s">
        <v>88</v>
      </c>
      <c r="G21" s="83">
        <v>283842.34000000003</v>
      </c>
      <c r="H21" s="83">
        <v>232368</v>
      </c>
      <c r="I21" s="83">
        <v>311363</v>
      </c>
      <c r="J21" s="203">
        <v>258503.43</v>
      </c>
      <c r="K21" s="204">
        <f t="shared" si="0"/>
        <v>91.072892789708533</v>
      </c>
      <c r="L21" s="204">
        <f t="shared" si="1"/>
        <v>83.023169098447795</v>
      </c>
    </row>
    <row r="22" spans="2:12" x14ac:dyDescent="0.3">
      <c r="B22" s="84"/>
      <c r="C22" s="84"/>
      <c r="D22" s="84">
        <v>671</v>
      </c>
      <c r="E22" s="84"/>
      <c r="F22" s="86" t="s">
        <v>89</v>
      </c>
      <c r="G22" s="83">
        <f>G23+G24</f>
        <v>283842.34000000003</v>
      </c>
      <c r="H22" s="83">
        <f>H23+H24</f>
        <v>232368</v>
      </c>
      <c r="I22" s="83">
        <f>I23+I24</f>
        <v>311363</v>
      </c>
      <c r="J22" s="203">
        <f>J23+J24</f>
        <v>258503.43</v>
      </c>
      <c r="K22" s="204">
        <f t="shared" si="0"/>
        <v>91.072892789708533</v>
      </c>
      <c r="L22" s="204">
        <f t="shared" si="1"/>
        <v>83.023169098447795</v>
      </c>
    </row>
    <row r="23" spans="2:12" x14ac:dyDescent="0.3">
      <c r="B23" s="84"/>
      <c r="C23" s="84"/>
      <c r="D23" s="84"/>
      <c r="E23" s="84">
        <v>6711</v>
      </c>
      <c r="F23" s="86" t="s">
        <v>90</v>
      </c>
      <c r="G23" s="83">
        <v>216948.88</v>
      </c>
      <c r="H23" s="83">
        <v>212368</v>
      </c>
      <c r="I23" s="83">
        <v>271363</v>
      </c>
      <c r="J23" s="203">
        <v>232378.82</v>
      </c>
      <c r="K23" s="204">
        <f t="shared" si="0"/>
        <v>107.11224690351018</v>
      </c>
      <c r="L23" s="204">
        <f t="shared" si="1"/>
        <v>85.633936830002625</v>
      </c>
    </row>
    <row r="24" spans="2:12" x14ac:dyDescent="0.3">
      <c r="B24" s="84"/>
      <c r="C24" s="84"/>
      <c r="D24" s="84"/>
      <c r="E24" s="84">
        <v>6712</v>
      </c>
      <c r="F24" s="86" t="s">
        <v>91</v>
      </c>
      <c r="G24" s="83">
        <v>66893.460000000006</v>
      </c>
      <c r="H24" s="83">
        <v>20000</v>
      </c>
      <c r="I24" s="83">
        <v>40000</v>
      </c>
      <c r="J24" s="203">
        <v>26124.61</v>
      </c>
      <c r="K24" s="204">
        <f t="shared" si="0"/>
        <v>39.054057003479855</v>
      </c>
      <c r="L24" s="204">
        <f t="shared" si="1"/>
        <v>65.311525000000003</v>
      </c>
    </row>
    <row r="25" spans="2:12" ht="15.75" customHeight="1" x14ac:dyDescent="0.3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2:12" ht="15.75" customHeight="1" x14ac:dyDescent="0.3">
      <c r="B26" s="2"/>
      <c r="C26" s="2"/>
      <c r="D26" s="2"/>
      <c r="E26" s="2"/>
      <c r="F26" s="2"/>
      <c r="G26" s="2"/>
      <c r="H26" s="2"/>
      <c r="I26" s="2"/>
      <c r="J26" s="48"/>
      <c r="K26" s="48"/>
      <c r="L26" s="48"/>
    </row>
    <row r="27" spans="2:12" ht="26.4" x14ac:dyDescent="0.3">
      <c r="B27" s="287" t="s">
        <v>6</v>
      </c>
      <c r="C27" s="288"/>
      <c r="D27" s="288"/>
      <c r="E27" s="288"/>
      <c r="F27" s="289"/>
      <c r="G27" s="41" t="s">
        <v>76</v>
      </c>
      <c r="H27" s="41" t="s">
        <v>49</v>
      </c>
      <c r="I27" s="41" t="s">
        <v>46</v>
      </c>
      <c r="J27" s="41" t="s">
        <v>72</v>
      </c>
      <c r="K27" s="41" t="s">
        <v>15</v>
      </c>
      <c r="L27" s="41" t="s">
        <v>47</v>
      </c>
    </row>
    <row r="28" spans="2:12" ht="12.75" customHeight="1" thickBot="1" x14ac:dyDescent="0.35">
      <c r="B28" s="290">
        <v>1</v>
      </c>
      <c r="C28" s="291"/>
      <c r="D28" s="291"/>
      <c r="E28" s="291"/>
      <c r="F28" s="292"/>
      <c r="G28" s="197">
        <v>2</v>
      </c>
      <c r="H28" s="197">
        <v>3</v>
      </c>
      <c r="I28" s="197">
        <v>4</v>
      </c>
      <c r="J28" s="197">
        <v>5</v>
      </c>
      <c r="K28" s="197" t="s">
        <v>17</v>
      </c>
      <c r="L28" s="197" t="s">
        <v>18</v>
      </c>
    </row>
    <row r="29" spans="2:12" ht="16.2" thickBot="1" x14ac:dyDescent="0.35">
      <c r="B29" s="211"/>
      <c r="C29" s="212"/>
      <c r="D29" s="212"/>
      <c r="E29" s="212"/>
      <c r="F29" s="212" t="s">
        <v>7</v>
      </c>
      <c r="G29" s="213">
        <f>G60+G30</f>
        <v>330475.95999999996</v>
      </c>
      <c r="H29" s="213">
        <f>H30+H60</f>
        <v>280811</v>
      </c>
      <c r="I29" s="213">
        <f>I30+I60</f>
        <v>372877</v>
      </c>
      <c r="J29" s="214">
        <f>J60+J30</f>
        <v>311935.67000000004</v>
      </c>
      <c r="K29" s="215">
        <f>J29/G29*100</f>
        <v>94.389821879933436</v>
      </c>
      <c r="L29" s="216">
        <f>J29/I29*100</f>
        <v>83.656452395830271</v>
      </c>
    </row>
    <row r="30" spans="2:12" ht="16.2" thickBot="1" x14ac:dyDescent="0.35">
      <c r="B30" s="198">
        <v>3</v>
      </c>
      <c r="C30" s="198"/>
      <c r="D30" s="198"/>
      <c r="E30" s="198"/>
      <c r="F30" s="198" t="s">
        <v>3</v>
      </c>
      <c r="G30" s="217">
        <f>G58+G31+G37</f>
        <v>262919.05</v>
      </c>
      <c r="H30" s="217">
        <f>H31+H37+H57</f>
        <v>259484</v>
      </c>
      <c r="I30" s="217">
        <f>I31+I37+I57</f>
        <v>327777</v>
      </c>
      <c r="J30" s="218">
        <f>J57+J31+J37</f>
        <v>280752.17000000004</v>
      </c>
      <c r="K30" s="219">
        <f t="shared" ref="K30:K66" si="2">J30/G30*100</f>
        <v>106.78274168418001</v>
      </c>
      <c r="L30" s="219">
        <f t="shared" ref="L30:L66" si="3">J30/I30*100</f>
        <v>85.653407652153774</v>
      </c>
    </row>
    <row r="31" spans="2:12" ht="16.2" thickBot="1" x14ac:dyDescent="0.35">
      <c r="B31" s="220"/>
      <c r="C31" s="221">
        <v>31</v>
      </c>
      <c r="D31" s="221"/>
      <c r="E31" s="221"/>
      <c r="F31" s="221" t="s">
        <v>4</v>
      </c>
      <c r="G31" s="222">
        <f>G32+G35+G36</f>
        <v>126539.81999999999</v>
      </c>
      <c r="H31" s="222">
        <f>H32+H35+H36</f>
        <v>131130</v>
      </c>
      <c r="I31" s="222">
        <f>I32+I35+I36</f>
        <v>153680</v>
      </c>
      <c r="J31" s="223">
        <f>J32+J35+J36</f>
        <v>150528.68000000002</v>
      </c>
      <c r="K31" s="224">
        <f t="shared" si="2"/>
        <v>118.95755818208058</v>
      </c>
      <c r="L31" s="225">
        <f t="shared" si="3"/>
        <v>97.949427381572107</v>
      </c>
    </row>
    <row r="32" spans="2:12" ht="15.6" x14ac:dyDescent="0.3">
      <c r="B32" s="226"/>
      <c r="C32" s="226"/>
      <c r="D32" s="227">
        <v>311</v>
      </c>
      <c r="E32" s="227"/>
      <c r="F32" s="227" t="s">
        <v>21</v>
      </c>
      <c r="G32" s="228">
        <f>G33+G34</f>
        <v>103089.26</v>
      </c>
      <c r="H32" s="228">
        <v>104851</v>
      </c>
      <c r="I32" s="228">
        <v>115000</v>
      </c>
      <c r="J32" s="229">
        <v>112841.44</v>
      </c>
      <c r="K32" s="230">
        <f t="shared" si="2"/>
        <v>109.4599379217583</v>
      </c>
      <c r="L32" s="230">
        <f t="shared" si="3"/>
        <v>98.122991304347835</v>
      </c>
    </row>
    <row r="33" spans="2:12" ht="15.6" x14ac:dyDescent="0.3">
      <c r="B33" s="208"/>
      <c r="C33" s="208"/>
      <c r="D33" s="208"/>
      <c r="E33" s="208">
        <v>3111</v>
      </c>
      <c r="F33" s="208" t="s">
        <v>22</v>
      </c>
      <c r="G33" s="206">
        <v>98789.04</v>
      </c>
      <c r="H33" s="206">
        <v>104851</v>
      </c>
      <c r="I33" s="206">
        <v>115000</v>
      </c>
      <c r="J33" s="207">
        <v>112841.44</v>
      </c>
      <c r="K33" s="231">
        <f t="shared" si="2"/>
        <v>114.22465488074387</v>
      </c>
      <c r="L33" s="231">
        <f t="shared" si="3"/>
        <v>98.122991304347835</v>
      </c>
    </row>
    <row r="34" spans="2:12" ht="15.6" x14ac:dyDescent="0.3">
      <c r="B34" s="208"/>
      <c r="C34" s="208"/>
      <c r="D34" s="208"/>
      <c r="E34" s="208">
        <v>3112</v>
      </c>
      <c r="F34" s="208" t="s">
        <v>159</v>
      </c>
      <c r="G34" s="206">
        <v>4300.22</v>
      </c>
      <c r="H34" s="206">
        <v>0</v>
      </c>
      <c r="I34" s="206">
        <v>0</v>
      </c>
      <c r="J34" s="207">
        <v>0</v>
      </c>
      <c r="K34" s="231">
        <f t="shared" si="2"/>
        <v>0</v>
      </c>
      <c r="L34" s="231">
        <v>0</v>
      </c>
    </row>
    <row r="35" spans="2:12" ht="15.6" x14ac:dyDescent="0.3">
      <c r="B35" s="208"/>
      <c r="C35" s="208"/>
      <c r="D35" s="232">
        <v>312</v>
      </c>
      <c r="E35" s="232"/>
      <c r="F35" s="232" t="s">
        <v>92</v>
      </c>
      <c r="G35" s="233">
        <v>7150.37</v>
      </c>
      <c r="H35" s="233">
        <v>9025</v>
      </c>
      <c r="I35" s="233">
        <v>19680</v>
      </c>
      <c r="J35" s="234">
        <v>19068.39</v>
      </c>
      <c r="K35" s="235">
        <f t="shared" si="2"/>
        <v>266.67696916383346</v>
      </c>
      <c r="L35" s="235">
        <f t="shared" si="3"/>
        <v>96.892225609756096</v>
      </c>
    </row>
    <row r="36" spans="2:12" ht="16.2" thickBot="1" x14ac:dyDescent="0.35">
      <c r="B36" s="236"/>
      <c r="C36" s="236"/>
      <c r="D36" s="237">
        <v>313</v>
      </c>
      <c r="E36" s="237"/>
      <c r="F36" s="237" t="s">
        <v>93</v>
      </c>
      <c r="G36" s="238">
        <v>16300.19</v>
      </c>
      <c r="H36" s="238">
        <v>17254</v>
      </c>
      <c r="I36" s="238">
        <v>19000</v>
      </c>
      <c r="J36" s="239">
        <v>18618.849999999999</v>
      </c>
      <c r="K36" s="240">
        <f t="shared" si="2"/>
        <v>114.22474216558211</v>
      </c>
      <c r="L36" s="240">
        <f t="shared" si="3"/>
        <v>97.993947368421047</v>
      </c>
    </row>
    <row r="37" spans="2:12" ht="16.2" thickBot="1" x14ac:dyDescent="0.35">
      <c r="B37" s="241"/>
      <c r="C37" s="242">
        <v>32</v>
      </c>
      <c r="D37" s="243"/>
      <c r="E37" s="243"/>
      <c r="F37" s="242" t="s">
        <v>11</v>
      </c>
      <c r="G37" s="222">
        <f>G38+G42+G47+G53</f>
        <v>134967.57999999999</v>
      </c>
      <c r="H37" s="222">
        <f>H38+H42+H47+H53</f>
        <v>126629</v>
      </c>
      <c r="I37" s="222">
        <f>I38+I42+I47+I53</f>
        <v>172372</v>
      </c>
      <c r="J37" s="223">
        <f>J38+J42+J47+J53</f>
        <v>128671.44</v>
      </c>
      <c r="K37" s="224">
        <f t="shared" si="2"/>
        <v>95.335072318848731</v>
      </c>
      <c r="L37" s="225">
        <f t="shared" si="3"/>
        <v>74.647529761214116</v>
      </c>
    </row>
    <row r="38" spans="2:12" ht="15.6" x14ac:dyDescent="0.3">
      <c r="B38" s="226"/>
      <c r="C38" s="226"/>
      <c r="D38" s="227">
        <v>321</v>
      </c>
      <c r="E38" s="227"/>
      <c r="F38" s="227" t="s">
        <v>23</v>
      </c>
      <c r="G38" s="228">
        <f>G39+G40+G41</f>
        <v>2465.06</v>
      </c>
      <c r="H38" s="228">
        <f>H39+H40+H41</f>
        <v>3584</v>
      </c>
      <c r="I38" s="228">
        <f>I39+I40+I41</f>
        <v>4155</v>
      </c>
      <c r="J38" s="229">
        <v>1729.9</v>
      </c>
      <c r="K38" s="230">
        <f t="shared" si="2"/>
        <v>70.17679082862081</v>
      </c>
      <c r="L38" s="230">
        <f t="shared" si="3"/>
        <v>41.634175691937422</v>
      </c>
    </row>
    <row r="39" spans="2:12" ht="15.6" x14ac:dyDescent="0.3">
      <c r="B39" s="208"/>
      <c r="C39" s="208"/>
      <c r="D39" s="208"/>
      <c r="E39" s="208">
        <v>3211</v>
      </c>
      <c r="F39" s="210" t="s">
        <v>24</v>
      </c>
      <c r="G39" s="206">
        <v>323.75</v>
      </c>
      <c r="H39" s="206">
        <v>664</v>
      </c>
      <c r="I39" s="206">
        <v>664</v>
      </c>
      <c r="J39" s="207">
        <v>0</v>
      </c>
      <c r="K39" s="231">
        <f t="shared" si="2"/>
        <v>0</v>
      </c>
      <c r="L39" s="231">
        <f t="shared" si="3"/>
        <v>0</v>
      </c>
    </row>
    <row r="40" spans="2:12" ht="15.6" x14ac:dyDescent="0.3">
      <c r="B40" s="208"/>
      <c r="C40" s="208"/>
      <c r="D40" s="209"/>
      <c r="E40" s="209">
        <v>3212</v>
      </c>
      <c r="F40" s="209" t="s">
        <v>94</v>
      </c>
      <c r="G40" s="206">
        <v>906.76</v>
      </c>
      <c r="H40" s="206">
        <v>1991</v>
      </c>
      <c r="I40" s="206">
        <v>1991</v>
      </c>
      <c r="J40" s="207">
        <v>1729.9</v>
      </c>
      <c r="K40" s="231">
        <f t="shared" si="2"/>
        <v>190.77815518990693</v>
      </c>
      <c r="L40" s="231">
        <f t="shared" si="3"/>
        <v>86.885986941235558</v>
      </c>
    </row>
    <row r="41" spans="2:12" ht="15.6" x14ac:dyDescent="0.3">
      <c r="B41" s="208"/>
      <c r="C41" s="208"/>
      <c r="D41" s="209"/>
      <c r="E41" s="209">
        <v>3213</v>
      </c>
      <c r="F41" s="209" t="s">
        <v>95</v>
      </c>
      <c r="G41" s="206">
        <v>1234.55</v>
      </c>
      <c r="H41" s="206">
        <v>929</v>
      </c>
      <c r="I41" s="206">
        <v>1500</v>
      </c>
      <c r="J41" s="207">
        <v>0</v>
      </c>
      <c r="K41" s="231">
        <f t="shared" si="2"/>
        <v>0</v>
      </c>
      <c r="L41" s="231">
        <f t="shared" si="3"/>
        <v>0</v>
      </c>
    </row>
    <row r="42" spans="2:12" ht="15.6" x14ac:dyDescent="0.3">
      <c r="B42" s="208"/>
      <c r="C42" s="208"/>
      <c r="D42" s="244">
        <v>322</v>
      </c>
      <c r="E42" s="244"/>
      <c r="F42" s="244" t="s">
        <v>96</v>
      </c>
      <c r="G42" s="233">
        <f>G43+G44+G45+G46</f>
        <v>20517.48</v>
      </c>
      <c r="H42" s="233">
        <f>H43+H44+H45+H46</f>
        <v>22297</v>
      </c>
      <c r="I42" s="233">
        <f>I43+I44+I45+I46</f>
        <v>25810</v>
      </c>
      <c r="J42" s="234">
        <f>J43+J44+J45+J46</f>
        <v>18571.46</v>
      </c>
      <c r="K42" s="235">
        <f t="shared" si="2"/>
        <v>90.515306948026748</v>
      </c>
      <c r="L42" s="235">
        <f t="shared" si="3"/>
        <v>71.954513754358771</v>
      </c>
    </row>
    <row r="43" spans="2:12" ht="15.6" x14ac:dyDescent="0.3">
      <c r="B43" s="208"/>
      <c r="C43" s="208"/>
      <c r="D43" s="209"/>
      <c r="E43" s="209">
        <v>3221</v>
      </c>
      <c r="F43" s="209" t="s">
        <v>97</v>
      </c>
      <c r="G43" s="206">
        <v>5213.2700000000004</v>
      </c>
      <c r="H43" s="206">
        <v>5309</v>
      </c>
      <c r="I43" s="206">
        <v>7200</v>
      </c>
      <c r="J43" s="207">
        <v>6483.62</v>
      </c>
      <c r="K43" s="231">
        <f t="shared" si="2"/>
        <v>124.36762339184426</v>
      </c>
      <c r="L43" s="231">
        <f t="shared" si="3"/>
        <v>90.050277777777779</v>
      </c>
    </row>
    <row r="44" spans="2:12" ht="15.6" x14ac:dyDescent="0.3">
      <c r="B44" s="208"/>
      <c r="C44" s="208"/>
      <c r="D44" s="209"/>
      <c r="E44" s="209">
        <v>3223</v>
      </c>
      <c r="F44" s="209" t="s">
        <v>98</v>
      </c>
      <c r="G44" s="206">
        <v>9790.83</v>
      </c>
      <c r="H44" s="206">
        <v>12609</v>
      </c>
      <c r="I44" s="206">
        <v>10231</v>
      </c>
      <c r="J44" s="207">
        <v>4803.62</v>
      </c>
      <c r="K44" s="231">
        <f t="shared" si="2"/>
        <v>49.062439037344127</v>
      </c>
      <c r="L44" s="231">
        <f t="shared" si="3"/>
        <v>46.951617632684979</v>
      </c>
    </row>
    <row r="45" spans="2:12" ht="15.6" x14ac:dyDescent="0.3">
      <c r="B45" s="208"/>
      <c r="C45" s="208"/>
      <c r="D45" s="209"/>
      <c r="E45" s="209">
        <v>3224</v>
      </c>
      <c r="F45" s="209" t="s">
        <v>99</v>
      </c>
      <c r="G45" s="206">
        <v>4276.43</v>
      </c>
      <c r="H45" s="206">
        <v>2654</v>
      </c>
      <c r="I45" s="206">
        <v>5654</v>
      </c>
      <c r="J45" s="207">
        <v>5117.04</v>
      </c>
      <c r="K45" s="231">
        <f t="shared" si="2"/>
        <v>119.65681655025335</v>
      </c>
      <c r="L45" s="231">
        <f t="shared" si="3"/>
        <v>90.50300672090556</v>
      </c>
    </row>
    <row r="46" spans="2:12" ht="15.6" x14ac:dyDescent="0.3">
      <c r="B46" s="208"/>
      <c r="C46" s="208"/>
      <c r="D46" s="209"/>
      <c r="E46" s="209">
        <v>3225</v>
      </c>
      <c r="F46" s="209" t="s">
        <v>100</v>
      </c>
      <c r="G46" s="206">
        <v>1236.95</v>
      </c>
      <c r="H46" s="206">
        <v>1725</v>
      </c>
      <c r="I46" s="206">
        <v>2725</v>
      </c>
      <c r="J46" s="207">
        <v>2167.1799999999998</v>
      </c>
      <c r="K46" s="231">
        <f t="shared" si="2"/>
        <v>175.2035247989005</v>
      </c>
      <c r="L46" s="231">
        <f t="shared" si="3"/>
        <v>79.529541284403663</v>
      </c>
    </row>
    <row r="47" spans="2:12" ht="15.6" x14ac:dyDescent="0.3">
      <c r="B47" s="208"/>
      <c r="C47" s="208"/>
      <c r="D47" s="244">
        <v>323</v>
      </c>
      <c r="E47" s="244"/>
      <c r="F47" s="244" t="s">
        <v>101</v>
      </c>
      <c r="G47" s="233">
        <f>G48+G49+G50+G51+G52</f>
        <v>107175.26999999999</v>
      </c>
      <c r="H47" s="233">
        <f>H48+H49+H50+H51+H52</f>
        <v>94776</v>
      </c>
      <c r="I47" s="233">
        <f>I48+I49+I50+I51+I52</f>
        <v>134435</v>
      </c>
      <c r="J47" s="234">
        <f>J48+J49+J50+J52</f>
        <v>100119.22</v>
      </c>
      <c r="K47" s="235">
        <f t="shared" si="2"/>
        <v>93.416345020637706</v>
      </c>
      <c r="L47" s="235">
        <f t="shared" si="3"/>
        <v>74.474072972068285</v>
      </c>
    </row>
    <row r="48" spans="2:12" ht="15.6" x14ac:dyDescent="0.3">
      <c r="B48" s="208"/>
      <c r="C48" s="208"/>
      <c r="D48" s="209"/>
      <c r="E48" s="209">
        <v>3231</v>
      </c>
      <c r="F48" s="209" t="s">
        <v>102</v>
      </c>
      <c r="G48" s="206">
        <v>457.1</v>
      </c>
      <c r="H48" s="206">
        <v>532</v>
      </c>
      <c r="I48" s="206">
        <v>700</v>
      </c>
      <c r="J48" s="207">
        <v>572.39</v>
      </c>
      <c r="K48" s="231">
        <f t="shared" si="2"/>
        <v>125.22205206738131</v>
      </c>
      <c r="L48" s="231">
        <f t="shared" si="3"/>
        <v>81.77</v>
      </c>
    </row>
    <row r="49" spans="2:12" ht="15.6" x14ac:dyDescent="0.3">
      <c r="B49" s="208"/>
      <c r="C49" s="208"/>
      <c r="D49" s="209"/>
      <c r="E49" s="209">
        <v>3232</v>
      </c>
      <c r="F49" s="209" t="s">
        <v>103</v>
      </c>
      <c r="G49" s="206">
        <v>96024.67</v>
      </c>
      <c r="H49" s="206">
        <v>83229</v>
      </c>
      <c r="I49" s="206">
        <v>122456</v>
      </c>
      <c r="J49" s="207">
        <v>88727.61</v>
      </c>
      <c r="K49" s="231">
        <f t="shared" si="2"/>
        <v>92.400848656912856</v>
      </c>
      <c r="L49" s="231">
        <f t="shared" si="3"/>
        <v>72.45672731430065</v>
      </c>
    </row>
    <row r="50" spans="2:12" ht="15.6" x14ac:dyDescent="0.3">
      <c r="B50" s="208"/>
      <c r="C50" s="208"/>
      <c r="D50" s="209"/>
      <c r="E50" s="209">
        <v>3234</v>
      </c>
      <c r="F50" s="209" t="s">
        <v>104</v>
      </c>
      <c r="G50" s="206">
        <v>4036.98</v>
      </c>
      <c r="H50" s="206">
        <v>4645</v>
      </c>
      <c r="I50" s="206">
        <v>5300</v>
      </c>
      <c r="J50" s="207">
        <v>4487.72</v>
      </c>
      <c r="K50" s="231">
        <f t="shared" si="2"/>
        <v>111.16527701400551</v>
      </c>
      <c r="L50" s="231">
        <f t="shared" si="3"/>
        <v>84.673962264150944</v>
      </c>
    </row>
    <row r="51" spans="2:12" ht="15.6" x14ac:dyDescent="0.3">
      <c r="B51" s="208"/>
      <c r="C51" s="208"/>
      <c r="D51" s="209"/>
      <c r="E51" s="209">
        <v>3236</v>
      </c>
      <c r="F51" s="209" t="s">
        <v>105</v>
      </c>
      <c r="G51" s="206">
        <v>656.98</v>
      </c>
      <c r="H51" s="206">
        <v>398</v>
      </c>
      <c r="I51" s="206">
        <v>7</v>
      </c>
      <c r="J51" s="207">
        <v>0</v>
      </c>
      <c r="K51" s="231">
        <f t="shared" si="2"/>
        <v>0</v>
      </c>
      <c r="L51" s="231">
        <f t="shared" si="3"/>
        <v>0</v>
      </c>
    </row>
    <row r="52" spans="2:12" ht="15.6" x14ac:dyDescent="0.3">
      <c r="B52" s="208"/>
      <c r="C52" s="208"/>
      <c r="D52" s="209"/>
      <c r="E52" s="209">
        <v>3237</v>
      </c>
      <c r="F52" s="209" t="s">
        <v>106</v>
      </c>
      <c r="G52" s="206">
        <v>5999.54</v>
      </c>
      <c r="H52" s="206">
        <v>5972</v>
      </c>
      <c r="I52" s="206">
        <v>5972</v>
      </c>
      <c r="J52" s="207">
        <v>6331.5</v>
      </c>
      <c r="K52" s="231">
        <f t="shared" si="2"/>
        <v>105.53309087030004</v>
      </c>
      <c r="L52" s="231">
        <f t="shared" si="3"/>
        <v>106.01975887474883</v>
      </c>
    </row>
    <row r="53" spans="2:12" ht="15.6" x14ac:dyDescent="0.3">
      <c r="B53" s="208"/>
      <c r="C53" s="208"/>
      <c r="D53" s="244">
        <v>329</v>
      </c>
      <c r="E53" s="244"/>
      <c r="F53" s="244" t="s">
        <v>107</v>
      </c>
      <c r="G53" s="233">
        <f>G54+G55+G56</f>
        <v>4809.7700000000004</v>
      </c>
      <c r="H53" s="233">
        <f>H54+H55+H56</f>
        <v>5972</v>
      </c>
      <c r="I53" s="233">
        <f>I54+I55+I56</f>
        <v>7972</v>
      </c>
      <c r="J53" s="234">
        <f>J54+J55+J56</f>
        <v>8250.86</v>
      </c>
      <c r="K53" s="235">
        <f t="shared" si="2"/>
        <v>171.54375365142201</v>
      </c>
      <c r="L53" s="235">
        <f t="shared" si="3"/>
        <v>103.49799297541395</v>
      </c>
    </row>
    <row r="54" spans="2:12" ht="15.6" x14ac:dyDescent="0.3">
      <c r="B54" s="208"/>
      <c r="C54" s="208"/>
      <c r="D54" s="209"/>
      <c r="E54" s="209">
        <v>3291</v>
      </c>
      <c r="F54" s="209" t="s">
        <v>108</v>
      </c>
      <c r="G54" s="206">
        <v>1188.96</v>
      </c>
      <c r="H54" s="206">
        <v>1327</v>
      </c>
      <c r="I54" s="206">
        <v>1327</v>
      </c>
      <c r="J54" s="207">
        <v>1188.8399999999999</v>
      </c>
      <c r="K54" s="231">
        <f t="shared" si="2"/>
        <v>99.989907145740801</v>
      </c>
      <c r="L54" s="231">
        <f t="shared" si="3"/>
        <v>89.588545591559893</v>
      </c>
    </row>
    <row r="55" spans="2:12" ht="15.6" x14ac:dyDescent="0.3">
      <c r="B55" s="208"/>
      <c r="C55" s="208"/>
      <c r="D55" s="209"/>
      <c r="E55" s="209">
        <v>3292</v>
      </c>
      <c r="F55" s="209" t="s">
        <v>109</v>
      </c>
      <c r="G55" s="206">
        <v>1843.14</v>
      </c>
      <c r="H55" s="206">
        <v>1991</v>
      </c>
      <c r="I55" s="206">
        <v>1991</v>
      </c>
      <c r="J55" s="207">
        <v>1894.62</v>
      </c>
      <c r="K55" s="231">
        <f t="shared" si="2"/>
        <v>102.79305966991113</v>
      </c>
      <c r="L55" s="231">
        <f t="shared" si="3"/>
        <v>95.159216474133601</v>
      </c>
    </row>
    <row r="56" spans="2:12" ht="16.2" thickBot="1" x14ac:dyDescent="0.35">
      <c r="B56" s="236"/>
      <c r="C56" s="236"/>
      <c r="D56" s="245"/>
      <c r="E56" s="245">
        <v>3299</v>
      </c>
      <c r="F56" s="245" t="s">
        <v>107</v>
      </c>
      <c r="G56" s="246">
        <v>1777.67</v>
      </c>
      <c r="H56" s="246">
        <v>2654</v>
      </c>
      <c r="I56" s="246">
        <v>4654</v>
      </c>
      <c r="J56" s="247">
        <v>5167.3999999999996</v>
      </c>
      <c r="K56" s="248">
        <f t="shared" si="2"/>
        <v>290.68387270978297</v>
      </c>
      <c r="L56" s="248">
        <f t="shared" si="3"/>
        <v>111.03137086377308</v>
      </c>
    </row>
    <row r="57" spans="2:12" ht="16.2" thickBot="1" x14ac:dyDescent="0.35">
      <c r="B57" s="241"/>
      <c r="C57" s="242">
        <v>34</v>
      </c>
      <c r="D57" s="243"/>
      <c r="E57" s="243"/>
      <c r="F57" s="243" t="s">
        <v>110</v>
      </c>
      <c r="G57" s="222">
        <v>1411.65</v>
      </c>
      <c r="H57" s="222">
        <v>1725</v>
      </c>
      <c r="I57" s="222">
        <v>1725</v>
      </c>
      <c r="J57" s="223">
        <v>1552.05</v>
      </c>
      <c r="K57" s="224">
        <f t="shared" si="2"/>
        <v>109.94580809690785</v>
      </c>
      <c r="L57" s="225">
        <f t="shared" si="3"/>
        <v>89.973913043478262</v>
      </c>
    </row>
    <row r="58" spans="2:12" ht="15.6" x14ac:dyDescent="0.3">
      <c r="B58" s="226"/>
      <c r="C58" s="226"/>
      <c r="D58" s="249">
        <v>343</v>
      </c>
      <c r="E58" s="249"/>
      <c r="F58" s="249" t="s">
        <v>111</v>
      </c>
      <c r="G58" s="250">
        <v>1411.65</v>
      </c>
      <c r="H58" s="250">
        <v>1725</v>
      </c>
      <c r="I58" s="250">
        <v>1725</v>
      </c>
      <c r="J58" s="251">
        <v>1552.05</v>
      </c>
      <c r="K58" s="252">
        <f t="shared" si="2"/>
        <v>109.94580809690785</v>
      </c>
      <c r="L58" s="252">
        <f t="shared" si="3"/>
        <v>89.973913043478262</v>
      </c>
    </row>
    <row r="59" spans="2:12" ht="16.2" thickBot="1" x14ac:dyDescent="0.35">
      <c r="B59" s="236"/>
      <c r="C59" s="236"/>
      <c r="D59" s="245"/>
      <c r="E59" s="245">
        <v>3431</v>
      </c>
      <c r="F59" s="245" t="s">
        <v>112</v>
      </c>
      <c r="G59" s="246">
        <v>1411.65</v>
      </c>
      <c r="H59" s="246">
        <v>1725</v>
      </c>
      <c r="I59" s="246">
        <v>1725</v>
      </c>
      <c r="J59" s="247">
        <v>1552.05</v>
      </c>
      <c r="K59" s="248">
        <f t="shared" si="2"/>
        <v>109.94580809690785</v>
      </c>
      <c r="L59" s="248">
        <f t="shared" si="3"/>
        <v>89.973913043478262</v>
      </c>
    </row>
    <row r="60" spans="2:12" ht="21.6" customHeight="1" thickBot="1" x14ac:dyDescent="0.35">
      <c r="B60" s="200">
        <v>4</v>
      </c>
      <c r="C60" s="253"/>
      <c r="D60" s="253"/>
      <c r="E60" s="253"/>
      <c r="F60" s="254" t="s">
        <v>5</v>
      </c>
      <c r="G60" s="222">
        <v>67556.91</v>
      </c>
      <c r="H60" s="222">
        <v>21327</v>
      </c>
      <c r="I60" s="222">
        <v>45100</v>
      </c>
      <c r="J60" s="223">
        <v>31183.5</v>
      </c>
      <c r="K60" s="224">
        <f t="shared" si="2"/>
        <v>46.158860729420567</v>
      </c>
      <c r="L60" s="225">
        <f t="shared" si="3"/>
        <v>69.143015521064299</v>
      </c>
    </row>
    <row r="61" spans="2:12" ht="15.6" x14ac:dyDescent="0.3">
      <c r="B61" s="255"/>
      <c r="C61" s="255">
        <v>41</v>
      </c>
      <c r="D61" s="255"/>
      <c r="E61" s="255"/>
      <c r="F61" s="199" t="s">
        <v>162</v>
      </c>
      <c r="G61" s="250">
        <v>52128.52</v>
      </c>
      <c r="H61" s="250">
        <v>0</v>
      </c>
      <c r="I61" s="250">
        <v>0</v>
      </c>
      <c r="J61" s="251">
        <v>0</v>
      </c>
      <c r="K61" s="252">
        <f t="shared" si="2"/>
        <v>0</v>
      </c>
      <c r="L61" s="252">
        <v>0</v>
      </c>
    </row>
    <row r="62" spans="2:12" ht="15.6" x14ac:dyDescent="0.3">
      <c r="B62" s="256"/>
      <c r="C62" s="256"/>
      <c r="D62" s="256">
        <v>412</v>
      </c>
      <c r="E62" s="256"/>
      <c r="F62" s="257" t="s">
        <v>163</v>
      </c>
      <c r="G62" s="206">
        <v>52128.52</v>
      </c>
      <c r="H62" s="206">
        <v>0</v>
      </c>
      <c r="I62" s="206">
        <v>0</v>
      </c>
      <c r="J62" s="207">
        <v>0</v>
      </c>
      <c r="K62" s="231">
        <f t="shared" si="2"/>
        <v>0</v>
      </c>
      <c r="L62" s="231">
        <v>0</v>
      </c>
    </row>
    <row r="63" spans="2:12" ht="15.6" x14ac:dyDescent="0.3">
      <c r="B63" s="256"/>
      <c r="C63" s="256"/>
      <c r="D63" s="256"/>
      <c r="E63" s="256">
        <v>4124</v>
      </c>
      <c r="F63" s="257" t="s">
        <v>164</v>
      </c>
      <c r="G63" s="206">
        <v>52128.52</v>
      </c>
      <c r="H63" s="206">
        <v>0</v>
      </c>
      <c r="I63" s="206">
        <v>0</v>
      </c>
      <c r="J63" s="207">
        <v>0</v>
      </c>
      <c r="K63" s="231">
        <f t="shared" si="2"/>
        <v>0</v>
      </c>
      <c r="L63" s="231">
        <v>0</v>
      </c>
    </row>
    <row r="64" spans="2:12" ht="15.6" x14ac:dyDescent="0.3">
      <c r="B64" s="205"/>
      <c r="C64" s="205">
        <v>42</v>
      </c>
      <c r="D64" s="208"/>
      <c r="E64" s="208"/>
      <c r="F64" s="208" t="s">
        <v>5</v>
      </c>
      <c r="G64" s="206">
        <v>15428.39</v>
      </c>
      <c r="H64" s="206">
        <v>21327</v>
      </c>
      <c r="I64" s="258">
        <v>45100</v>
      </c>
      <c r="J64" s="207">
        <v>31183.5</v>
      </c>
      <c r="K64" s="231">
        <f t="shared" si="2"/>
        <v>202.11765453167828</v>
      </c>
      <c r="L64" s="231">
        <f t="shared" si="3"/>
        <v>69.143015521064299</v>
      </c>
    </row>
    <row r="65" spans="2:12" ht="15.6" x14ac:dyDescent="0.3">
      <c r="B65" s="205"/>
      <c r="C65" s="205"/>
      <c r="D65" s="208">
        <v>422</v>
      </c>
      <c r="E65" s="208"/>
      <c r="F65" s="208" t="s">
        <v>161</v>
      </c>
      <c r="G65" s="206">
        <v>15428.39</v>
      </c>
      <c r="H65" s="206">
        <v>21327</v>
      </c>
      <c r="I65" s="258">
        <v>45100</v>
      </c>
      <c r="J65" s="207">
        <v>31183.5</v>
      </c>
      <c r="K65" s="231">
        <f t="shared" si="2"/>
        <v>202.11765453167828</v>
      </c>
      <c r="L65" s="231">
        <f t="shared" si="3"/>
        <v>69.143015521064299</v>
      </c>
    </row>
    <row r="66" spans="2:12" ht="15.6" x14ac:dyDescent="0.3">
      <c r="B66" s="205"/>
      <c r="C66" s="205" t="s">
        <v>14</v>
      </c>
      <c r="D66" s="208"/>
      <c r="E66" s="208">
        <v>4227</v>
      </c>
      <c r="F66" s="84" t="s">
        <v>160</v>
      </c>
      <c r="G66" s="206">
        <v>15428.39</v>
      </c>
      <c r="H66" s="206">
        <v>21327</v>
      </c>
      <c r="I66" s="258">
        <v>45100</v>
      </c>
      <c r="J66" s="207">
        <v>31183.5</v>
      </c>
      <c r="K66" s="231">
        <f t="shared" si="2"/>
        <v>202.11765453167828</v>
      </c>
      <c r="L66" s="231">
        <f t="shared" si="3"/>
        <v>69.143015521064299</v>
      </c>
    </row>
    <row r="67" spans="2:12" x14ac:dyDescent="0.3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</sheetData>
  <mergeCells count="7">
    <mergeCell ref="B8:F8"/>
    <mergeCell ref="B9:F9"/>
    <mergeCell ref="B27:F27"/>
    <mergeCell ref="B28:F28"/>
    <mergeCell ref="B2:L2"/>
    <mergeCell ref="B4:L4"/>
    <mergeCell ref="B6:L6"/>
  </mergeCells>
  <pageMargins left="0.25" right="0.25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workbookViewId="0">
      <selection activeCell="H18" sqref="H18"/>
    </sheetView>
  </sheetViews>
  <sheetFormatPr defaultRowHeight="14.4" x14ac:dyDescent="0.3"/>
  <cols>
    <col min="2" max="2" width="37.6640625" customWidth="1"/>
    <col min="3" max="3" width="23.88671875" customWidth="1"/>
    <col min="4" max="5" width="25.33203125" customWidth="1"/>
    <col min="6" max="6" width="24.21875" customWidth="1"/>
    <col min="7" max="8" width="15.6640625" customWidth="1"/>
  </cols>
  <sheetData>
    <row r="1" spans="2:8" ht="17.399999999999999" x14ac:dyDescent="0.3">
      <c r="B1" s="47" t="s">
        <v>70</v>
      </c>
      <c r="C1" s="2"/>
      <c r="D1" s="2"/>
      <c r="E1" s="2"/>
      <c r="F1" s="3"/>
      <c r="G1" s="3"/>
      <c r="H1" s="3"/>
    </row>
    <row r="2" spans="2:8" ht="15.75" customHeight="1" x14ac:dyDescent="0.3">
      <c r="B2" s="261" t="s">
        <v>34</v>
      </c>
      <c r="C2" s="261"/>
      <c r="D2" s="261"/>
      <c r="E2" s="261"/>
      <c r="F2" s="261"/>
      <c r="G2" s="261"/>
      <c r="H2" s="261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41" t="s">
        <v>6</v>
      </c>
      <c r="C4" s="41" t="s">
        <v>76</v>
      </c>
      <c r="D4" s="41" t="s">
        <v>49</v>
      </c>
      <c r="E4" s="41" t="s">
        <v>46</v>
      </c>
      <c r="F4" s="41" t="s">
        <v>72</v>
      </c>
      <c r="G4" s="41" t="s">
        <v>15</v>
      </c>
      <c r="H4" s="41" t="s">
        <v>47</v>
      </c>
    </row>
    <row r="5" spans="2:8" x14ac:dyDescent="0.3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17</v>
      </c>
      <c r="H5" s="41" t="s">
        <v>18</v>
      </c>
    </row>
    <row r="6" spans="2:8" x14ac:dyDescent="0.3">
      <c r="B6" s="7" t="s">
        <v>33</v>
      </c>
      <c r="C6" s="80">
        <f>C7+C10</f>
        <v>336292.08</v>
      </c>
      <c r="D6" s="80">
        <f>D7+D10</f>
        <v>280811</v>
      </c>
      <c r="E6" s="90">
        <v>372877</v>
      </c>
      <c r="F6" s="69">
        <f>F7+F10</f>
        <v>307980.45</v>
      </c>
      <c r="G6" s="81">
        <f>F6/C6*100</f>
        <v>91.58123795243705</v>
      </c>
      <c r="H6" s="81">
        <f>F6/E6*100</f>
        <v>82.59572191366054</v>
      </c>
    </row>
    <row r="7" spans="2:8" x14ac:dyDescent="0.3">
      <c r="B7" s="7" t="s">
        <v>31</v>
      </c>
      <c r="C7" s="80">
        <v>283842.34000000003</v>
      </c>
      <c r="D7" s="80">
        <v>232368</v>
      </c>
      <c r="E7" s="80">
        <v>311363</v>
      </c>
      <c r="F7" s="69">
        <v>258503.43</v>
      </c>
      <c r="G7" s="81">
        <f t="shared" ref="G7:G18" si="0">F7/C7*100</f>
        <v>91.072892789708533</v>
      </c>
      <c r="H7" s="81">
        <f t="shared" ref="H7:H18" si="1">F7/E7*100</f>
        <v>83.023169098447795</v>
      </c>
    </row>
    <row r="8" spans="2:8" x14ac:dyDescent="0.3">
      <c r="B8" s="33" t="s">
        <v>30</v>
      </c>
      <c r="C8" s="87">
        <v>283842.34000000003</v>
      </c>
      <c r="D8" s="87">
        <v>232368</v>
      </c>
      <c r="E8" s="87">
        <v>311363</v>
      </c>
      <c r="F8" s="68">
        <v>258503.43</v>
      </c>
      <c r="G8" s="91">
        <f t="shared" si="0"/>
        <v>91.072892789708533</v>
      </c>
      <c r="H8" s="91">
        <f t="shared" si="1"/>
        <v>83.023169098447795</v>
      </c>
    </row>
    <row r="9" spans="2:8" x14ac:dyDescent="0.3">
      <c r="B9" s="32"/>
      <c r="C9" s="87"/>
      <c r="D9" s="87"/>
      <c r="E9" s="87"/>
      <c r="F9" s="68"/>
      <c r="G9" s="81"/>
      <c r="H9" s="81"/>
    </row>
    <row r="10" spans="2:8" x14ac:dyDescent="0.3">
      <c r="B10" s="7" t="s">
        <v>26</v>
      </c>
      <c r="C10" s="80">
        <v>52449.74</v>
      </c>
      <c r="D10" s="80">
        <v>48443</v>
      </c>
      <c r="E10" s="90">
        <v>61514</v>
      </c>
      <c r="F10" s="69">
        <v>49477.02</v>
      </c>
      <c r="G10" s="81">
        <f t="shared" si="0"/>
        <v>94.332250264729623</v>
      </c>
      <c r="H10" s="81">
        <f t="shared" si="1"/>
        <v>80.432129271385364</v>
      </c>
    </row>
    <row r="11" spans="2:8" x14ac:dyDescent="0.3">
      <c r="B11" s="31" t="s">
        <v>113</v>
      </c>
      <c r="C11" s="87">
        <v>52449.74</v>
      </c>
      <c r="D11" s="87">
        <v>48443</v>
      </c>
      <c r="E11" s="89">
        <v>61514</v>
      </c>
      <c r="F11" s="68">
        <v>49477.02</v>
      </c>
      <c r="G11" s="91">
        <f t="shared" si="0"/>
        <v>94.332250264729623</v>
      </c>
      <c r="H11" s="91">
        <f t="shared" si="1"/>
        <v>80.432129271385364</v>
      </c>
    </row>
    <row r="12" spans="2:8" x14ac:dyDescent="0.3">
      <c r="B12" s="11" t="s">
        <v>14</v>
      </c>
      <c r="C12" s="87"/>
      <c r="D12" s="87"/>
      <c r="E12" s="88"/>
      <c r="F12" s="68"/>
      <c r="G12" s="81"/>
      <c r="H12" s="81"/>
    </row>
    <row r="13" spans="2:8" x14ac:dyDescent="0.3">
      <c r="B13" s="31"/>
      <c r="C13" s="87"/>
      <c r="D13" s="87"/>
      <c r="E13" s="88"/>
      <c r="F13" s="68"/>
      <c r="G13" s="81"/>
      <c r="H13" s="81"/>
    </row>
    <row r="14" spans="2:8" ht="15.75" customHeight="1" x14ac:dyDescent="0.3">
      <c r="B14" s="7" t="s">
        <v>32</v>
      </c>
      <c r="C14" s="80">
        <v>330475.96000000002</v>
      </c>
      <c r="D14" s="80">
        <f>D15+D17</f>
        <v>280811</v>
      </c>
      <c r="E14" s="90">
        <f>E15+E17</f>
        <v>372877</v>
      </c>
      <c r="F14" s="69">
        <f>F16+F18</f>
        <v>311935.67</v>
      </c>
      <c r="G14" s="81">
        <f t="shared" si="0"/>
        <v>94.389821879933393</v>
      </c>
      <c r="H14" s="81">
        <f t="shared" si="1"/>
        <v>83.656452395830257</v>
      </c>
    </row>
    <row r="15" spans="2:8" ht="15.75" customHeight="1" x14ac:dyDescent="0.3">
      <c r="B15" s="7" t="s">
        <v>31</v>
      </c>
      <c r="C15" s="80">
        <v>283842.34000000003</v>
      </c>
      <c r="D15" s="80">
        <v>232368</v>
      </c>
      <c r="E15" s="80">
        <v>311363</v>
      </c>
      <c r="F15" s="69">
        <v>258503.43</v>
      </c>
      <c r="G15" s="81">
        <f t="shared" si="0"/>
        <v>91.072892789708533</v>
      </c>
      <c r="H15" s="81">
        <f t="shared" si="1"/>
        <v>83.023169098447795</v>
      </c>
    </row>
    <row r="16" spans="2:8" x14ac:dyDescent="0.3">
      <c r="B16" s="33" t="s">
        <v>30</v>
      </c>
      <c r="C16" s="87">
        <v>283842.34000000003</v>
      </c>
      <c r="D16" s="87">
        <v>232368</v>
      </c>
      <c r="E16" s="87">
        <v>311363</v>
      </c>
      <c r="F16" s="68">
        <v>258503.43</v>
      </c>
      <c r="G16" s="91">
        <f t="shared" si="0"/>
        <v>91.072892789708533</v>
      </c>
      <c r="H16" s="91">
        <f t="shared" si="1"/>
        <v>83.023169098447795</v>
      </c>
    </row>
    <row r="17" spans="2:8" x14ac:dyDescent="0.3">
      <c r="B17" s="7" t="s">
        <v>26</v>
      </c>
      <c r="C17" s="80">
        <f>C14-C15</f>
        <v>46633.619999999995</v>
      </c>
      <c r="D17" s="80">
        <v>48443</v>
      </c>
      <c r="E17" s="90">
        <v>61514</v>
      </c>
      <c r="F17" s="69">
        <v>53432.24</v>
      </c>
      <c r="G17" s="81">
        <f t="shared" si="0"/>
        <v>114.57879529832769</v>
      </c>
      <c r="H17" s="81">
        <f t="shared" si="1"/>
        <v>86.861917612250878</v>
      </c>
    </row>
    <row r="18" spans="2:8" x14ac:dyDescent="0.3">
      <c r="B18" s="31" t="s">
        <v>113</v>
      </c>
      <c r="C18" s="87">
        <v>46633.62</v>
      </c>
      <c r="D18" s="87">
        <v>48443</v>
      </c>
      <c r="E18" s="89">
        <v>61514</v>
      </c>
      <c r="F18" s="68">
        <v>53432.24</v>
      </c>
      <c r="G18" s="91">
        <f t="shared" si="0"/>
        <v>114.57879529832769</v>
      </c>
      <c r="H18" s="91">
        <f t="shared" si="1"/>
        <v>86.861917612250878</v>
      </c>
    </row>
    <row r="19" spans="2:8" x14ac:dyDescent="0.3">
      <c r="B19" s="11" t="s">
        <v>14</v>
      </c>
      <c r="C19" s="5"/>
      <c r="D19" s="5"/>
      <c r="E19" s="6"/>
      <c r="F19" s="29"/>
      <c r="G19" s="29"/>
      <c r="H19" s="29"/>
    </row>
  </sheetData>
  <mergeCells count="1">
    <mergeCell ref="B2:H2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H14" sqref="H1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47" t="s">
        <v>70</v>
      </c>
      <c r="C1" s="2"/>
      <c r="D1" s="2"/>
      <c r="E1" s="2"/>
      <c r="F1" s="3"/>
      <c r="G1" s="3"/>
      <c r="H1" s="3"/>
    </row>
    <row r="2" spans="2:8" ht="15.75" customHeight="1" x14ac:dyDescent="0.3">
      <c r="B2" s="261" t="s">
        <v>43</v>
      </c>
      <c r="C2" s="261"/>
      <c r="D2" s="261"/>
      <c r="E2" s="261"/>
      <c r="F2" s="261"/>
      <c r="G2" s="261"/>
      <c r="H2" s="261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41" t="s">
        <v>6</v>
      </c>
      <c r="C4" s="41" t="s">
        <v>74</v>
      </c>
      <c r="D4" s="41" t="s">
        <v>49</v>
      </c>
      <c r="E4" s="41" t="s">
        <v>46</v>
      </c>
      <c r="F4" s="41" t="s">
        <v>75</v>
      </c>
      <c r="G4" s="41" t="s">
        <v>15</v>
      </c>
      <c r="H4" s="41" t="s">
        <v>47</v>
      </c>
    </row>
    <row r="5" spans="2:8" x14ac:dyDescent="0.3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17</v>
      </c>
      <c r="H5" s="41" t="s">
        <v>18</v>
      </c>
    </row>
    <row r="6" spans="2:8" ht="15.75" customHeight="1" x14ac:dyDescent="0.3">
      <c r="B6" s="7" t="s">
        <v>32</v>
      </c>
      <c r="C6" s="87">
        <v>330475.96000000002</v>
      </c>
      <c r="D6" s="87">
        <v>280811</v>
      </c>
      <c r="E6" s="87">
        <v>372877</v>
      </c>
      <c r="F6" s="68">
        <v>311935.67</v>
      </c>
      <c r="G6" s="92">
        <f>F6/C6*100</f>
        <v>94.389821879933393</v>
      </c>
      <c r="H6" s="92">
        <f>F6/E6*100</f>
        <v>83.656452395830257</v>
      </c>
    </row>
    <row r="7" spans="2:8" ht="15.75" customHeight="1" x14ac:dyDescent="0.3">
      <c r="B7" s="7" t="s">
        <v>114</v>
      </c>
      <c r="C7" s="87">
        <f>C6-C9</f>
        <v>278347.45</v>
      </c>
      <c r="D7" s="87">
        <f>D6-D9</f>
        <v>271255</v>
      </c>
      <c r="E7" s="87">
        <f>E6-E9</f>
        <v>330321</v>
      </c>
      <c r="F7" s="68">
        <f>F6-F9</f>
        <v>296732.24</v>
      </c>
      <c r="G7" s="92">
        <f t="shared" ref="G7:G10" si="0">F7/C7*100</f>
        <v>106.60497877742368</v>
      </c>
      <c r="H7" s="92">
        <f t="shared" ref="H7:H10" si="1">F7/E7*100</f>
        <v>89.831479076413544</v>
      </c>
    </row>
    <row r="8" spans="2:8" x14ac:dyDescent="0.3">
      <c r="B8" s="13" t="s">
        <v>115</v>
      </c>
      <c r="C8" s="87">
        <v>278347.45</v>
      </c>
      <c r="D8" s="87">
        <v>271255</v>
      </c>
      <c r="E8" s="87">
        <v>330321</v>
      </c>
      <c r="F8" s="68">
        <v>296732.24</v>
      </c>
      <c r="G8" s="92">
        <f t="shared" si="0"/>
        <v>106.60497877742368</v>
      </c>
      <c r="H8" s="92">
        <f t="shared" si="1"/>
        <v>89.831479076413544</v>
      </c>
    </row>
    <row r="9" spans="2:8" x14ac:dyDescent="0.3">
      <c r="B9" s="7" t="s">
        <v>116</v>
      </c>
      <c r="C9" s="87">
        <v>52128.51</v>
      </c>
      <c r="D9" s="87">
        <v>9556</v>
      </c>
      <c r="E9" s="89">
        <v>42556</v>
      </c>
      <c r="F9" s="68">
        <v>15203.43</v>
      </c>
      <c r="G9" s="92">
        <f t="shared" si="0"/>
        <v>29.165287862630258</v>
      </c>
      <c r="H9" s="92">
        <f t="shared" si="1"/>
        <v>35.725702603628164</v>
      </c>
    </row>
    <row r="10" spans="2:8" x14ac:dyDescent="0.3">
      <c r="B10" s="31" t="s">
        <v>117</v>
      </c>
      <c r="C10" s="87">
        <v>52128.51</v>
      </c>
      <c r="D10" s="87">
        <v>9556</v>
      </c>
      <c r="E10" s="89">
        <v>42556</v>
      </c>
      <c r="F10" s="68">
        <v>15203.43</v>
      </c>
      <c r="G10" s="92">
        <f t="shared" si="0"/>
        <v>29.165287862630258</v>
      </c>
      <c r="H10" s="92">
        <f t="shared" si="1"/>
        <v>35.725702603628164</v>
      </c>
    </row>
    <row r="11" spans="2:8" x14ac:dyDescent="0.3">
      <c r="B11" s="11" t="s">
        <v>14</v>
      </c>
      <c r="C11" s="5"/>
      <c r="D11" s="5"/>
      <c r="E11" s="6"/>
      <c r="F11" s="29"/>
      <c r="G11" s="29"/>
      <c r="H11" s="2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B2" sqref="B2:L2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49" t="s">
        <v>79</v>
      </c>
      <c r="G1" s="2"/>
      <c r="H1" s="2"/>
      <c r="I1" s="2"/>
      <c r="J1" s="2"/>
      <c r="K1" s="2"/>
      <c r="L1" s="2"/>
    </row>
    <row r="2" spans="2:12" ht="18" customHeight="1" x14ac:dyDescent="0.3">
      <c r="B2" s="261" t="s">
        <v>65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2:12" ht="15.75" customHeight="1" x14ac:dyDescent="0.3">
      <c r="B3" s="261" t="s">
        <v>35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2:12" ht="17.399999999999999" x14ac:dyDescent="0.3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3">
      <c r="B5" s="287" t="s">
        <v>6</v>
      </c>
      <c r="C5" s="288"/>
      <c r="D5" s="288"/>
      <c r="E5" s="288"/>
      <c r="F5" s="289"/>
      <c r="G5" s="43" t="s">
        <v>77</v>
      </c>
      <c r="H5" s="41" t="s">
        <v>49</v>
      </c>
      <c r="I5" s="43" t="s">
        <v>48</v>
      </c>
      <c r="J5" s="43" t="s">
        <v>78</v>
      </c>
      <c r="K5" s="43" t="s">
        <v>15</v>
      </c>
      <c r="L5" s="43" t="s">
        <v>47</v>
      </c>
    </row>
    <row r="6" spans="2:12" x14ac:dyDescent="0.3">
      <c r="B6" s="287">
        <v>1</v>
      </c>
      <c r="C6" s="288"/>
      <c r="D6" s="288"/>
      <c r="E6" s="288"/>
      <c r="F6" s="289"/>
      <c r="G6" s="43">
        <v>2</v>
      </c>
      <c r="H6" s="43">
        <v>3</v>
      </c>
      <c r="I6" s="43">
        <v>4</v>
      </c>
      <c r="J6" s="43">
        <v>5</v>
      </c>
      <c r="K6" s="43" t="s">
        <v>17</v>
      </c>
      <c r="L6" s="43" t="s">
        <v>18</v>
      </c>
    </row>
    <row r="7" spans="2:12" ht="26.4" x14ac:dyDescent="0.3">
      <c r="B7" s="7">
        <v>8</v>
      </c>
      <c r="C7" s="7"/>
      <c r="D7" s="7"/>
      <c r="E7" s="7"/>
      <c r="F7" s="7" t="s">
        <v>8</v>
      </c>
      <c r="G7" s="5"/>
      <c r="H7" s="5"/>
      <c r="I7" s="5"/>
      <c r="J7" s="29"/>
      <c r="K7" s="29"/>
      <c r="L7" s="29"/>
    </row>
    <row r="8" spans="2:12" x14ac:dyDescent="0.3">
      <c r="B8" s="7"/>
      <c r="C8" s="11">
        <v>84</v>
      </c>
      <c r="D8" s="11"/>
      <c r="E8" s="11"/>
      <c r="F8" s="11" t="s">
        <v>12</v>
      </c>
      <c r="G8" s="5"/>
      <c r="H8" s="5"/>
      <c r="I8" s="5"/>
      <c r="J8" s="29"/>
      <c r="K8" s="29"/>
      <c r="L8" s="29"/>
    </row>
    <row r="9" spans="2:12" ht="52.8" x14ac:dyDescent="0.3">
      <c r="B9" s="8"/>
      <c r="C9" s="8"/>
      <c r="D9" s="8">
        <v>841</v>
      </c>
      <c r="E9" s="8"/>
      <c r="F9" s="30" t="s">
        <v>36</v>
      </c>
      <c r="G9" s="5"/>
      <c r="H9" s="5"/>
      <c r="I9" s="5"/>
      <c r="J9" s="29"/>
      <c r="K9" s="29"/>
      <c r="L9" s="29"/>
    </row>
    <row r="10" spans="2:12" ht="26.4" x14ac:dyDescent="0.3">
      <c r="B10" s="8"/>
      <c r="C10" s="8"/>
      <c r="D10" s="8"/>
      <c r="E10" s="8">
        <v>8413</v>
      </c>
      <c r="F10" s="30" t="s">
        <v>37</v>
      </c>
      <c r="G10" s="5"/>
      <c r="H10" s="5"/>
      <c r="I10" s="5"/>
      <c r="J10" s="29"/>
      <c r="K10" s="29"/>
      <c r="L10" s="29"/>
    </row>
    <row r="11" spans="2:12" x14ac:dyDescent="0.3">
      <c r="B11" s="8"/>
      <c r="C11" s="8"/>
      <c r="D11" s="8"/>
      <c r="E11" s="9" t="s">
        <v>20</v>
      </c>
      <c r="F11" s="13"/>
      <c r="G11" s="5"/>
      <c r="H11" s="5"/>
      <c r="I11" s="5"/>
      <c r="J11" s="29"/>
      <c r="K11" s="29"/>
      <c r="L11" s="29"/>
    </row>
    <row r="12" spans="2:12" ht="26.4" x14ac:dyDescent="0.3">
      <c r="B12" s="10">
        <v>5</v>
      </c>
      <c r="C12" s="10"/>
      <c r="D12" s="10"/>
      <c r="E12" s="10"/>
      <c r="F12" s="23" t="s">
        <v>9</v>
      </c>
      <c r="G12" s="5"/>
      <c r="H12" s="5"/>
      <c r="I12" s="5"/>
      <c r="J12" s="29"/>
      <c r="K12" s="29"/>
      <c r="L12" s="29"/>
    </row>
    <row r="13" spans="2:12" ht="26.4" x14ac:dyDescent="0.3">
      <c r="B13" s="11"/>
      <c r="C13" s="11">
        <v>54</v>
      </c>
      <c r="D13" s="11"/>
      <c r="E13" s="11"/>
      <c r="F13" s="24" t="s">
        <v>13</v>
      </c>
      <c r="G13" s="5"/>
      <c r="H13" s="5"/>
      <c r="I13" s="6"/>
      <c r="J13" s="29"/>
      <c r="K13" s="29"/>
      <c r="L13" s="29"/>
    </row>
    <row r="14" spans="2:12" ht="66" x14ac:dyDescent="0.3">
      <c r="B14" s="11"/>
      <c r="C14" s="11"/>
      <c r="D14" s="11">
        <v>541</v>
      </c>
      <c r="E14" s="30"/>
      <c r="F14" s="30" t="s">
        <v>38</v>
      </c>
      <c r="G14" s="5"/>
      <c r="H14" s="5"/>
      <c r="I14" s="6"/>
      <c r="J14" s="29"/>
      <c r="K14" s="29"/>
      <c r="L14" s="29"/>
    </row>
    <row r="15" spans="2:12" ht="39.6" x14ac:dyDescent="0.3">
      <c r="B15" s="11"/>
      <c r="C15" s="11"/>
      <c r="D15" s="11"/>
      <c r="E15" s="30">
        <v>5413</v>
      </c>
      <c r="F15" s="30" t="s">
        <v>39</v>
      </c>
      <c r="G15" s="5"/>
      <c r="H15" s="5"/>
      <c r="I15" s="6"/>
      <c r="J15" s="29"/>
      <c r="K15" s="29"/>
      <c r="L15" s="29"/>
    </row>
    <row r="16" spans="2:12" x14ac:dyDescent="0.3">
      <c r="B16" s="12" t="s">
        <v>14</v>
      </c>
      <c r="C16" s="10"/>
      <c r="D16" s="10"/>
      <c r="E16" s="10"/>
      <c r="F16" s="23" t="s">
        <v>20</v>
      </c>
      <c r="G16" s="5"/>
      <c r="H16" s="5"/>
      <c r="I16" s="5"/>
      <c r="J16" s="29"/>
      <c r="K16" s="29"/>
      <c r="L16" s="29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C5" sqref="C5"/>
    </sheetView>
  </sheetViews>
  <sheetFormatPr defaultRowHeight="14.4" x14ac:dyDescent="0.3"/>
  <cols>
    <col min="2" max="2" width="37.6640625" customWidth="1"/>
    <col min="3" max="3" width="24" customWidth="1"/>
    <col min="4" max="5" width="25.33203125" customWidth="1"/>
    <col min="6" max="6" width="24" customWidth="1"/>
    <col min="7" max="8" width="15.6640625" customWidth="1"/>
  </cols>
  <sheetData>
    <row r="1" spans="2:8" ht="17.399999999999999" x14ac:dyDescent="0.3">
      <c r="B1" s="47" t="s">
        <v>70</v>
      </c>
      <c r="C1" s="2"/>
      <c r="D1" s="2"/>
      <c r="E1" s="2"/>
      <c r="F1" s="3"/>
      <c r="G1" s="3"/>
      <c r="H1" s="3"/>
    </row>
    <row r="2" spans="2:8" ht="15.75" customHeight="1" x14ac:dyDescent="0.3">
      <c r="B2" s="261" t="s">
        <v>40</v>
      </c>
      <c r="C2" s="261"/>
      <c r="D2" s="261"/>
      <c r="E2" s="261"/>
      <c r="F2" s="261"/>
      <c r="G2" s="261"/>
      <c r="H2" s="261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41" t="s">
        <v>6</v>
      </c>
      <c r="C4" s="41" t="s">
        <v>76</v>
      </c>
      <c r="D4" s="41" t="s">
        <v>49</v>
      </c>
      <c r="E4" s="41" t="s">
        <v>46</v>
      </c>
      <c r="F4" s="41" t="s">
        <v>72</v>
      </c>
      <c r="G4" s="41" t="s">
        <v>15</v>
      </c>
      <c r="H4" s="41" t="s">
        <v>47</v>
      </c>
    </row>
    <row r="5" spans="2:8" x14ac:dyDescent="0.3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17</v>
      </c>
      <c r="H5" s="41" t="s">
        <v>18</v>
      </c>
    </row>
    <row r="6" spans="2:8" x14ac:dyDescent="0.3">
      <c r="B6" s="7" t="s">
        <v>41</v>
      </c>
      <c r="C6" s="5"/>
      <c r="D6" s="5"/>
      <c r="E6" s="6"/>
      <c r="F6" s="29"/>
      <c r="G6" s="29"/>
      <c r="H6" s="29"/>
    </row>
    <row r="7" spans="2:8" x14ac:dyDescent="0.3">
      <c r="B7" s="7" t="s">
        <v>31</v>
      </c>
      <c r="C7" s="5"/>
      <c r="D7" s="5"/>
      <c r="E7" s="5"/>
      <c r="F7" s="29"/>
      <c r="G7" s="29"/>
      <c r="H7" s="29"/>
    </row>
    <row r="8" spans="2:8" x14ac:dyDescent="0.3">
      <c r="B8" s="33" t="s">
        <v>30</v>
      </c>
      <c r="C8" s="5"/>
      <c r="D8" s="5"/>
      <c r="E8" s="5"/>
      <c r="F8" s="29"/>
      <c r="G8" s="29"/>
      <c r="H8" s="29"/>
    </row>
    <row r="9" spans="2:8" x14ac:dyDescent="0.3">
      <c r="B9" s="32" t="s">
        <v>29</v>
      </c>
      <c r="C9" s="5"/>
      <c r="D9" s="5"/>
      <c r="E9" s="5"/>
      <c r="F9" s="29"/>
      <c r="G9" s="29"/>
      <c r="H9" s="29"/>
    </row>
    <row r="10" spans="2:8" x14ac:dyDescent="0.3">
      <c r="B10" s="32" t="s">
        <v>20</v>
      </c>
      <c r="C10" s="5"/>
      <c r="D10" s="5"/>
      <c r="E10" s="5"/>
      <c r="F10" s="29"/>
      <c r="G10" s="29"/>
      <c r="H10" s="29"/>
    </row>
    <row r="11" spans="2:8" x14ac:dyDescent="0.3">
      <c r="B11" s="7" t="s">
        <v>28</v>
      </c>
      <c r="C11" s="5"/>
      <c r="D11" s="5"/>
      <c r="E11" s="6"/>
      <c r="F11" s="29"/>
      <c r="G11" s="29"/>
      <c r="H11" s="29"/>
    </row>
    <row r="12" spans="2:8" x14ac:dyDescent="0.3">
      <c r="B12" s="31" t="s">
        <v>27</v>
      </c>
      <c r="C12" s="5"/>
      <c r="D12" s="5"/>
      <c r="E12" s="6"/>
      <c r="F12" s="29"/>
      <c r="G12" s="29"/>
      <c r="H12" s="29"/>
    </row>
    <row r="13" spans="2:8" x14ac:dyDescent="0.3">
      <c r="B13" s="7" t="s">
        <v>26</v>
      </c>
      <c r="C13" s="5"/>
      <c r="D13" s="5"/>
      <c r="E13" s="6"/>
      <c r="F13" s="29"/>
      <c r="G13" s="29"/>
      <c r="H13" s="29"/>
    </row>
    <row r="14" spans="2:8" x14ac:dyDescent="0.3">
      <c r="B14" s="31" t="s">
        <v>25</v>
      </c>
      <c r="C14" s="5"/>
      <c r="D14" s="5"/>
      <c r="E14" s="6"/>
      <c r="F14" s="29"/>
      <c r="G14" s="29"/>
      <c r="H14" s="29"/>
    </row>
    <row r="15" spans="2:8" x14ac:dyDescent="0.3">
      <c r="B15" s="11" t="s">
        <v>14</v>
      </c>
      <c r="C15" s="5"/>
      <c r="D15" s="5"/>
      <c r="E15" s="6"/>
      <c r="F15" s="29"/>
      <c r="G15" s="29"/>
      <c r="H15" s="29"/>
    </row>
    <row r="16" spans="2:8" x14ac:dyDescent="0.3">
      <c r="B16" s="31"/>
      <c r="C16" s="5"/>
      <c r="D16" s="5"/>
      <c r="E16" s="6"/>
      <c r="F16" s="29"/>
      <c r="G16" s="29"/>
      <c r="H16" s="29"/>
    </row>
    <row r="17" spans="2:8" ht="15.75" customHeight="1" x14ac:dyDescent="0.3">
      <c r="B17" s="7" t="s">
        <v>42</v>
      </c>
      <c r="C17" s="5"/>
      <c r="D17" s="5"/>
      <c r="E17" s="6"/>
      <c r="F17" s="29"/>
      <c r="G17" s="29"/>
      <c r="H17" s="29"/>
    </row>
    <row r="18" spans="2:8" ht="15.75" customHeight="1" x14ac:dyDescent="0.3">
      <c r="B18" s="7" t="s">
        <v>31</v>
      </c>
      <c r="C18" s="5"/>
      <c r="D18" s="5"/>
      <c r="E18" s="5"/>
      <c r="F18" s="29"/>
      <c r="G18" s="29"/>
      <c r="H18" s="29"/>
    </row>
    <row r="19" spans="2:8" x14ac:dyDescent="0.3">
      <c r="B19" s="33" t="s">
        <v>30</v>
      </c>
      <c r="C19" s="5"/>
      <c r="D19" s="5"/>
      <c r="E19" s="5"/>
      <c r="F19" s="29"/>
      <c r="G19" s="29"/>
      <c r="H19" s="29"/>
    </row>
    <row r="20" spans="2:8" x14ac:dyDescent="0.3">
      <c r="B20" s="32" t="s">
        <v>29</v>
      </c>
      <c r="C20" s="5"/>
      <c r="D20" s="5"/>
      <c r="E20" s="5"/>
      <c r="F20" s="29"/>
      <c r="G20" s="29"/>
      <c r="H20" s="29"/>
    </row>
    <row r="21" spans="2:8" x14ac:dyDescent="0.3">
      <c r="B21" s="32" t="s">
        <v>20</v>
      </c>
      <c r="C21" s="5"/>
      <c r="D21" s="5"/>
      <c r="E21" s="5"/>
      <c r="F21" s="29"/>
      <c r="G21" s="29"/>
      <c r="H21" s="29"/>
    </row>
    <row r="22" spans="2:8" x14ac:dyDescent="0.3">
      <c r="B22" s="7" t="s">
        <v>28</v>
      </c>
      <c r="C22" s="5"/>
      <c r="D22" s="5"/>
      <c r="E22" s="6"/>
      <c r="F22" s="29"/>
      <c r="G22" s="29"/>
      <c r="H22" s="29"/>
    </row>
    <row r="23" spans="2:8" x14ac:dyDescent="0.3">
      <c r="B23" s="31" t="s">
        <v>27</v>
      </c>
      <c r="C23" s="5"/>
      <c r="D23" s="5"/>
      <c r="E23" s="6"/>
      <c r="F23" s="29"/>
      <c r="G23" s="29"/>
      <c r="H23" s="29"/>
    </row>
    <row r="24" spans="2:8" x14ac:dyDescent="0.3">
      <c r="B24" s="7" t="s">
        <v>26</v>
      </c>
      <c r="C24" s="5"/>
      <c r="D24" s="5"/>
      <c r="E24" s="6"/>
      <c r="F24" s="29"/>
      <c r="G24" s="29"/>
      <c r="H24" s="29"/>
    </row>
    <row r="25" spans="2:8" x14ac:dyDescent="0.3">
      <c r="B25" s="31" t="s">
        <v>25</v>
      </c>
      <c r="C25" s="5"/>
      <c r="D25" s="5"/>
      <c r="E25" s="6"/>
      <c r="F25" s="29"/>
      <c r="G25" s="29"/>
      <c r="H25" s="29"/>
    </row>
    <row r="26" spans="2:8" x14ac:dyDescent="0.3">
      <c r="B26" s="11" t="s">
        <v>14</v>
      </c>
      <c r="C26" s="5"/>
      <c r="D26" s="5"/>
      <c r="E26" s="6"/>
      <c r="F26" s="29"/>
      <c r="G26" s="29"/>
      <c r="H26" s="29"/>
    </row>
  </sheetData>
  <mergeCells count="1">
    <mergeCell ref="B2:H2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8" workbookViewId="0">
      <selection activeCell="B47" sqref="B47"/>
    </sheetView>
  </sheetViews>
  <sheetFormatPr defaultRowHeight="14.4" x14ac:dyDescent="0.3"/>
  <sheetData>
    <row r="1" spans="1:11" ht="15.6" x14ac:dyDescent="0.3">
      <c r="A1" s="259" t="s">
        <v>70</v>
      </c>
      <c r="B1" s="259"/>
      <c r="C1" s="259"/>
      <c r="D1" s="259"/>
      <c r="E1" s="259"/>
      <c r="F1" s="259"/>
      <c r="G1" s="259"/>
      <c r="H1" s="260"/>
      <c r="I1" s="260"/>
      <c r="J1" s="260"/>
      <c r="K1" s="260"/>
    </row>
    <row r="2" spans="1:11" ht="15.6" x14ac:dyDescent="0.3">
      <c r="A2" s="259"/>
      <c r="B2" s="259"/>
      <c r="C2" s="259"/>
      <c r="D2" s="259"/>
      <c r="E2" s="259"/>
      <c r="F2" s="259"/>
      <c r="G2" s="259"/>
      <c r="H2" s="260"/>
      <c r="I2" s="260"/>
      <c r="J2" s="260"/>
      <c r="K2" s="260"/>
    </row>
    <row r="3" spans="1:11" ht="15.6" x14ac:dyDescent="0.3">
      <c r="A3" s="259" t="s">
        <v>16</v>
      </c>
      <c r="B3" s="259"/>
      <c r="C3" s="259"/>
      <c r="D3" s="259"/>
      <c r="E3" s="259"/>
      <c r="F3" s="259"/>
      <c r="G3" s="259"/>
      <c r="H3" s="260"/>
      <c r="I3" s="260"/>
      <c r="J3" s="260"/>
      <c r="K3" s="260"/>
    </row>
    <row r="4" spans="1:11" ht="15.6" x14ac:dyDescent="0.3">
      <c r="A4" s="259"/>
      <c r="B4" s="259"/>
      <c r="C4" s="259"/>
      <c r="D4" s="259"/>
      <c r="E4" s="259" t="s">
        <v>10</v>
      </c>
      <c r="F4" s="259"/>
      <c r="G4" s="259"/>
      <c r="H4" s="260"/>
      <c r="I4" s="260"/>
      <c r="J4" s="260"/>
      <c r="K4" s="260"/>
    </row>
    <row r="5" spans="1:11" x14ac:dyDescent="0.3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ht="15.6" x14ac:dyDescent="0.3">
      <c r="A6" s="202" t="s">
        <v>171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5.6" x14ac:dyDescent="0.3">
      <c r="A7" s="202" t="s">
        <v>172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5.6" x14ac:dyDescent="0.3">
      <c r="A8" s="202" t="s">
        <v>173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5.6" x14ac:dyDescent="0.3">
      <c r="A9" s="202" t="s">
        <v>174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5.6" x14ac:dyDescent="0.3">
      <c r="A10" s="202" t="s">
        <v>175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5.6" x14ac:dyDescent="0.3">
      <c r="A11" s="259" t="s">
        <v>176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</row>
    <row r="12" spans="1:11" ht="15.6" x14ac:dyDescent="0.3">
      <c r="A12" s="202" t="s">
        <v>177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5.6" x14ac:dyDescent="0.3">
      <c r="A13" s="202" t="s">
        <v>178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5.6" x14ac:dyDescent="0.3">
      <c r="A14" s="202" t="s">
        <v>179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5.6" x14ac:dyDescent="0.3">
      <c r="A15" s="202" t="s">
        <v>180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5.6" x14ac:dyDescent="0.3">
      <c r="A16" s="202"/>
      <c r="B16" s="202" t="s">
        <v>181</v>
      </c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5.6" x14ac:dyDescent="0.3">
      <c r="A17" s="202" t="s">
        <v>182</v>
      </c>
      <c r="B17" s="202"/>
      <c r="C17" s="202"/>
      <c r="D17" s="202" t="s">
        <v>183</v>
      </c>
      <c r="E17" s="202"/>
      <c r="F17" s="202"/>
      <c r="G17" s="202"/>
      <c r="H17" s="202"/>
      <c r="I17" s="202" t="s">
        <v>184</v>
      </c>
      <c r="J17" s="202"/>
      <c r="K17" s="202"/>
    </row>
    <row r="18" spans="1:11" ht="15.6" x14ac:dyDescent="0.3">
      <c r="A18" s="202" t="s">
        <v>185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</row>
    <row r="19" spans="1:11" ht="15.6" x14ac:dyDescent="0.3">
      <c r="A19" s="202" t="s">
        <v>186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</row>
    <row r="20" spans="1:11" ht="15.6" x14ac:dyDescent="0.3">
      <c r="A20" s="202" t="s">
        <v>187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</row>
    <row r="21" spans="1:11" ht="15.6" x14ac:dyDescent="0.3">
      <c r="A21" s="202" t="s">
        <v>188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spans="1:11" ht="15.6" x14ac:dyDescent="0.3">
      <c r="A22" s="202" t="s">
        <v>189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</row>
    <row r="23" spans="1:11" ht="15.6" x14ac:dyDescent="0.3">
      <c r="A23" s="202"/>
      <c r="B23" s="202" t="s">
        <v>190</v>
      </c>
      <c r="C23" s="202"/>
      <c r="D23" s="202"/>
      <c r="E23" s="202"/>
      <c r="F23" s="202"/>
      <c r="G23" s="202"/>
      <c r="H23" s="202"/>
      <c r="I23" s="202"/>
      <c r="J23" s="202"/>
      <c r="K23" s="202"/>
    </row>
    <row r="24" spans="1:11" ht="15.6" x14ac:dyDescent="0.3">
      <c r="A24" s="202" t="s">
        <v>191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1" ht="15.6" x14ac:dyDescent="0.3">
      <c r="A25" s="259" t="s">
        <v>192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1" ht="15.6" x14ac:dyDescent="0.3">
      <c r="A26" s="202" t="s">
        <v>193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 ht="15.6" x14ac:dyDescent="0.3">
      <c r="A27" s="202" t="s">
        <v>194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1" ht="15.6" x14ac:dyDescent="0.3">
      <c r="A28" s="202" t="s">
        <v>195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1" ht="15.6" x14ac:dyDescent="0.3">
      <c r="A29" s="202" t="s">
        <v>196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1" ht="15.6" x14ac:dyDescent="0.3">
      <c r="A30" s="202" t="s">
        <v>197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5.6" x14ac:dyDescent="0.3">
      <c r="A31" s="202"/>
      <c r="B31" s="259" t="s">
        <v>203</v>
      </c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5.6" x14ac:dyDescent="0.3">
      <c r="A32" s="202" t="s">
        <v>198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5.6" x14ac:dyDescent="0.3">
      <c r="A33" s="202"/>
      <c r="B33" s="202" t="s">
        <v>199</v>
      </c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5.6" x14ac:dyDescent="0.3">
      <c r="A34" s="202" t="s">
        <v>200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5.6" x14ac:dyDescent="0.3">
      <c r="A35" s="202" t="s">
        <v>201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5.6" x14ac:dyDescent="0.3">
      <c r="A36" s="202" t="s">
        <v>202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5.6" x14ac:dyDescent="0.3">
      <c r="A37" s="202"/>
      <c r="B37" s="202" t="s">
        <v>204</v>
      </c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5.6" x14ac:dyDescent="0.3">
      <c r="A38" s="202" t="s">
        <v>205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5.6" x14ac:dyDescent="0.3">
      <c r="A39" s="202"/>
      <c r="B39" s="259" t="s">
        <v>206</v>
      </c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5.6" x14ac:dyDescent="0.3">
      <c r="A40" s="202" t="s">
        <v>207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5.6" x14ac:dyDescent="0.3">
      <c r="A41" s="202" t="s">
        <v>208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5.6" x14ac:dyDescent="0.3">
      <c r="A42" s="202" t="s">
        <v>209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5.6" x14ac:dyDescent="0.3">
      <c r="A43" s="202"/>
      <c r="B43" s="259" t="s">
        <v>210</v>
      </c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5.6" x14ac:dyDescent="0.3">
      <c r="A44" s="202" t="s">
        <v>211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5.6" x14ac:dyDescent="0.3">
      <c r="A45" s="202" t="s">
        <v>212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5.6" x14ac:dyDescent="0.3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5.6" x14ac:dyDescent="0.3">
      <c r="A47" s="202"/>
      <c r="B47" s="259" t="s">
        <v>213</v>
      </c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5.6" x14ac:dyDescent="0.3">
      <c r="A48" s="202" t="s">
        <v>214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5.6" x14ac:dyDescent="0.3">
      <c r="A49" s="202" t="s">
        <v>215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5.6" x14ac:dyDescent="0.3">
      <c r="A50" s="202" t="s">
        <v>216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5.6" x14ac:dyDescent="0.3">
      <c r="A51" s="202" t="s">
        <v>217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5.6" x14ac:dyDescent="0.3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5.6" x14ac:dyDescent="0.3">
      <c r="A53" s="202"/>
      <c r="B53" s="202"/>
      <c r="C53" s="202"/>
      <c r="D53" s="202"/>
      <c r="E53" s="202"/>
      <c r="F53" s="202"/>
      <c r="G53" s="202"/>
      <c r="H53" s="202"/>
      <c r="I53" s="202"/>
      <c r="J53" s="202"/>
      <c r="K53" s="202"/>
    </row>
  </sheetData>
  <pageMargins left="0.25" right="0.25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6"/>
  <sheetViews>
    <sheetView workbookViewId="0">
      <selection activeCell="G10" sqref="G1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6.5546875" customWidth="1"/>
    <col min="5" max="5" width="45" customWidth="1"/>
    <col min="6" max="6" width="25.33203125" customWidth="1"/>
    <col min="7" max="7" width="24.44140625" customWidth="1"/>
    <col min="8" max="8" width="21.109375" customWidth="1"/>
    <col min="9" max="9" width="15.6640625" customWidth="1"/>
  </cols>
  <sheetData>
    <row r="1" spans="2:9" ht="17.399999999999999" x14ac:dyDescent="0.3">
      <c r="B1" s="2"/>
      <c r="C1" s="2"/>
      <c r="D1" s="2"/>
      <c r="E1" s="2"/>
      <c r="F1" s="2"/>
      <c r="G1" s="2"/>
      <c r="H1" s="2"/>
      <c r="I1" s="3"/>
    </row>
    <row r="2" spans="2:9" ht="18" customHeight="1" x14ac:dyDescent="0.3">
      <c r="B2" s="261" t="s">
        <v>70</v>
      </c>
      <c r="C2" s="311"/>
      <c r="D2" s="311"/>
      <c r="E2" s="311"/>
      <c r="F2" s="311"/>
      <c r="G2" s="311"/>
      <c r="H2" s="311"/>
      <c r="I2" s="311"/>
    </row>
    <row r="3" spans="2:9" ht="17.399999999999999" x14ac:dyDescent="0.3">
      <c r="B3" s="2"/>
      <c r="C3" s="2"/>
      <c r="D3" s="2"/>
      <c r="E3" s="2"/>
      <c r="F3" s="47" t="s">
        <v>71</v>
      </c>
      <c r="G3" s="2"/>
      <c r="H3" s="2"/>
      <c r="I3" s="3"/>
    </row>
    <row r="4" spans="2:9" ht="15.6" x14ac:dyDescent="0.3">
      <c r="B4" s="312" t="s">
        <v>66</v>
      </c>
      <c r="C4" s="312"/>
      <c r="D4" s="312"/>
      <c r="E4" s="312"/>
      <c r="F4" s="312"/>
      <c r="G4" s="312"/>
      <c r="H4" s="312"/>
      <c r="I4" s="312"/>
    </row>
    <row r="5" spans="2:9" ht="17.399999999999999" x14ac:dyDescent="0.3">
      <c r="B5" s="2"/>
      <c r="C5" s="2"/>
      <c r="D5" s="2"/>
      <c r="E5" s="2"/>
      <c r="F5" s="2"/>
      <c r="G5" s="2"/>
      <c r="H5" s="2"/>
      <c r="I5" s="3"/>
    </row>
    <row r="6" spans="2:9" ht="26.4" x14ac:dyDescent="0.3">
      <c r="B6" s="287" t="s">
        <v>6</v>
      </c>
      <c r="C6" s="288"/>
      <c r="D6" s="288"/>
      <c r="E6" s="289"/>
      <c r="F6" s="41" t="s">
        <v>49</v>
      </c>
      <c r="G6" s="41" t="s">
        <v>46</v>
      </c>
      <c r="H6" s="41" t="s">
        <v>69</v>
      </c>
      <c r="I6" s="41" t="s">
        <v>47</v>
      </c>
    </row>
    <row r="7" spans="2:9" s="28" customFormat="1" ht="15.75" customHeight="1" x14ac:dyDescent="0.2">
      <c r="B7" s="313">
        <v>1</v>
      </c>
      <c r="C7" s="314"/>
      <c r="D7" s="314"/>
      <c r="E7" s="315"/>
      <c r="F7" s="42">
        <v>2</v>
      </c>
      <c r="G7" s="42">
        <v>3</v>
      </c>
      <c r="H7" s="42">
        <v>4</v>
      </c>
      <c r="I7" s="42" t="s">
        <v>44</v>
      </c>
    </row>
    <row r="8" spans="2:9" s="45" customFormat="1" ht="21.6" customHeight="1" x14ac:dyDescent="0.3">
      <c r="B8" s="307" t="s">
        <v>118</v>
      </c>
      <c r="C8" s="308"/>
      <c r="D8" s="309"/>
      <c r="E8" s="62" t="s">
        <v>125</v>
      </c>
      <c r="F8" s="72">
        <f>F70+F10</f>
        <v>280811</v>
      </c>
      <c r="G8" s="70">
        <v>372877</v>
      </c>
      <c r="H8" s="70">
        <f>H70+H10</f>
        <v>311935.67</v>
      </c>
      <c r="I8" s="73">
        <f>H8/G8*100</f>
        <v>83.656452395830257</v>
      </c>
    </row>
    <row r="9" spans="2:9" s="45" customFormat="1" ht="18" customHeight="1" x14ac:dyDescent="0.3">
      <c r="B9" s="307">
        <v>50602</v>
      </c>
      <c r="C9" s="308"/>
      <c r="D9" s="309"/>
      <c r="E9" s="63" t="s">
        <v>125</v>
      </c>
      <c r="F9" s="72">
        <v>280811</v>
      </c>
      <c r="G9" s="70">
        <v>372877</v>
      </c>
      <c r="H9" s="70">
        <v>311935.67</v>
      </c>
      <c r="I9" s="73">
        <f t="shared" ref="I9:I75" si="0">H9/G9*100</f>
        <v>83.656452395830257</v>
      </c>
    </row>
    <row r="10" spans="2:9" s="45" customFormat="1" ht="19.8" customHeight="1" x14ac:dyDescent="0.3">
      <c r="B10" s="310" t="s">
        <v>121</v>
      </c>
      <c r="C10" s="310"/>
      <c r="D10" s="310"/>
      <c r="E10" s="63" t="s">
        <v>128</v>
      </c>
      <c r="F10" s="72">
        <v>271255</v>
      </c>
      <c r="G10" s="70">
        <v>330321</v>
      </c>
      <c r="H10" s="70">
        <v>296732.24</v>
      </c>
      <c r="I10" s="73">
        <f t="shared" si="0"/>
        <v>89.831479076413544</v>
      </c>
    </row>
    <row r="11" spans="2:9" s="45" customFormat="1" ht="18" customHeight="1" thickBot="1" x14ac:dyDescent="0.35">
      <c r="B11" s="304" t="s">
        <v>122</v>
      </c>
      <c r="C11" s="305"/>
      <c r="D11" s="306"/>
      <c r="E11" s="105" t="s">
        <v>125</v>
      </c>
      <c r="F11" s="106">
        <f>F12+F35</f>
        <v>271255</v>
      </c>
      <c r="G11" s="107">
        <v>330321</v>
      </c>
      <c r="H11" s="107">
        <f>H12+H35</f>
        <v>296732.24</v>
      </c>
      <c r="I11" s="108">
        <f t="shared" si="0"/>
        <v>89.831479076413544</v>
      </c>
    </row>
    <row r="12" spans="2:9" s="45" customFormat="1" ht="18" customHeight="1" thickBot="1" x14ac:dyDescent="0.35">
      <c r="B12" s="296" t="s">
        <v>119</v>
      </c>
      <c r="C12" s="297"/>
      <c r="D12" s="298"/>
      <c r="E12" s="128" t="s">
        <v>126</v>
      </c>
      <c r="F12" s="114">
        <v>222812</v>
      </c>
      <c r="G12" s="115">
        <v>268807</v>
      </c>
      <c r="H12" s="115">
        <v>243300</v>
      </c>
      <c r="I12" s="116">
        <f t="shared" si="0"/>
        <v>90.511035798918925</v>
      </c>
    </row>
    <row r="13" spans="2:9" s="45" customFormat="1" ht="18" customHeight="1" x14ac:dyDescent="0.3">
      <c r="B13" s="109"/>
      <c r="C13" s="194">
        <v>31</v>
      </c>
      <c r="D13" s="110"/>
      <c r="E13" s="110" t="s">
        <v>168</v>
      </c>
      <c r="F13" s="111">
        <v>126485</v>
      </c>
      <c r="G13" s="112">
        <v>152480</v>
      </c>
      <c r="H13" s="112">
        <v>149363.23000000001</v>
      </c>
      <c r="I13" s="113">
        <f t="shared" si="0"/>
        <v>97.955948321091299</v>
      </c>
    </row>
    <row r="14" spans="2:9" s="45" customFormat="1" ht="18" customHeight="1" x14ac:dyDescent="0.3">
      <c r="B14" s="100"/>
      <c r="C14" s="195">
        <v>32</v>
      </c>
      <c r="D14" s="101"/>
      <c r="E14" s="101" t="s">
        <v>165</v>
      </c>
      <c r="F14" s="102">
        <v>76327</v>
      </c>
      <c r="G14" s="103">
        <v>76327</v>
      </c>
      <c r="H14" s="103">
        <v>67812.160000000003</v>
      </c>
      <c r="I14" s="104">
        <f t="shared" si="0"/>
        <v>88.844262187692436</v>
      </c>
    </row>
    <row r="15" spans="2:9" s="45" customFormat="1" ht="18" customHeight="1" thickBot="1" x14ac:dyDescent="0.35">
      <c r="B15" s="117"/>
      <c r="C15" s="196">
        <v>42</v>
      </c>
      <c r="D15" s="118"/>
      <c r="E15" s="118" t="s">
        <v>169</v>
      </c>
      <c r="F15" s="119">
        <v>20000</v>
      </c>
      <c r="G15" s="120">
        <v>40000</v>
      </c>
      <c r="H15" s="120">
        <v>26124.61</v>
      </c>
      <c r="I15" s="121">
        <f t="shared" si="0"/>
        <v>65.311525000000003</v>
      </c>
    </row>
    <row r="16" spans="2:9" s="45" customFormat="1" ht="18" customHeight="1" thickBot="1" x14ac:dyDescent="0.35">
      <c r="B16" s="146"/>
      <c r="C16" s="147"/>
      <c r="D16" s="148">
        <v>3</v>
      </c>
      <c r="E16" s="149" t="s">
        <v>170</v>
      </c>
      <c r="F16" s="150">
        <f>F17+F24</f>
        <v>202812</v>
      </c>
      <c r="G16" s="151">
        <f>G17+G24</f>
        <v>228807</v>
      </c>
      <c r="H16" s="152">
        <f>H17+H24</f>
        <v>217175.39</v>
      </c>
      <c r="I16" s="153">
        <f t="shared" si="0"/>
        <v>94.916409900046773</v>
      </c>
    </row>
    <row r="17" spans="2:9" s="45" customFormat="1" ht="18" customHeight="1" x14ac:dyDescent="0.3">
      <c r="B17" s="122"/>
      <c r="C17" s="123">
        <v>31</v>
      </c>
      <c r="D17" s="124"/>
      <c r="E17" s="124" t="s">
        <v>168</v>
      </c>
      <c r="F17" s="125">
        <f>F18+F20+F22</f>
        <v>126485</v>
      </c>
      <c r="G17" s="126">
        <f>G18+G20+G22</f>
        <v>152480</v>
      </c>
      <c r="H17" s="126">
        <f>H18+H20+H22</f>
        <v>149363.23000000001</v>
      </c>
      <c r="I17" s="127">
        <f t="shared" si="0"/>
        <v>97.955948321091299</v>
      </c>
    </row>
    <row r="18" spans="2:9" s="45" customFormat="1" ht="15" customHeight="1" x14ac:dyDescent="0.3">
      <c r="B18" s="293">
        <v>311</v>
      </c>
      <c r="C18" s="294"/>
      <c r="D18" s="295"/>
      <c r="E18" s="50" t="s">
        <v>129</v>
      </c>
      <c r="F18" s="64">
        <v>104851</v>
      </c>
      <c r="G18" s="65">
        <v>115000</v>
      </c>
      <c r="H18" s="65">
        <v>112841.44</v>
      </c>
      <c r="I18" s="74">
        <f t="shared" si="0"/>
        <v>98.122991304347835</v>
      </c>
    </row>
    <row r="19" spans="2:9" s="45" customFormat="1" ht="15" customHeight="1" x14ac:dyDescent="0.3">
      <c r="B19" s="299">
        <v>3111</v>
      </c>
      <c r="C19" s="300"/>
      <c r="D19" s="301"/>
      <c r="E19" s="44" t="s">
        <v>129</v>
      </c>
      <c r="F19" s="66">
        <v>104851</v>
      </c>
      <c r="G19" s="67">
        <v>115000</v>
      </c>
      <c r="H19" s="67">
        <v>112841.44</v>
      </c>
      <c r="I19" s="74"/>
    </row>
    <row r="20" spans="2:9" s="45" customFormat="1" ht="16.8" customHeight="1" x14ac:dyDescent="0.3">
      <c r="B20" s="302">
        <v>312</v>
      </c>
      <c r="C20" s="302"/>
      <c r="D20" s="302"/>
      <c r="E20" s="61" t="s">
        <v>130</v>
      </c>
      <c r="F20" s="64">
        <v>4380</v>
      </c>
      <c r="G20" s="65">
        <v>18480</v>
      </c>
      <c r="H20" s="65">
        <v>17902.939999999999</v>
      </c>
      <c r="I20" s="74">
        <f t="shared" si="0"/>
        <v>96.877380952380946</v>
      </c>
    </row>
    <row r="21" spans="2:9" s="45" customFormat="1" ht="16.2" customHeight="1" x14ac:dyDescent="0.3">
      <c r="B21" s="303">
        <v>3121</v>
      </c>
      <c r="C21" s="303"/>
      <c r="D21" s="303"/>
      <c r="E21" s="46" t="s">
        <v>130</v>
      </c>
      <c r="F21" s="66">
        <v>4380</v>
      </c>
      <c r="G21" s="67">
        <v>18480</v>
      </c>
      <c r="H21" s="67">
        <v>17902.939999999999</v>
      </c>
      <c r="I21" s="74"/>
    </row>
    <row r="22" spans="2:9" s="45" customFormat="1" ht="15" customHeight="1" x14ac:dyDescent="0.3">
      <c r="B22" s="293">
        <v>313</v>
      </c>
      <c r="C22" s="294"/>
      <c r="D22" s="295"/>
      <c r="E22" s="61" t="s">
        <v>131</v>
      </c>
      <c r="F22" s="64">
        <v>17254</v>
      </c>
      <c r="G22" s="65">
        <v>19000</v>
      </c>
      <c r="H22" s="65">
        <v>18618.849999999999</v>
      </c>
      <c r="I22" s="74">
        <f t="shared" si="0"/>
        <v>97.993947368421047</v>
      </c>
    </row>
    <row r="23" spans="2:9" x14ac:dyDescent="0.3">
      <c r="B23" s="53">
        <v>3132</v>
      </c>
      <c r="C23" s="52"/>
      <c r="D23" s="51"/>
      <c r="E23" s="29" t="s">
        <v>132</v>
      </c>
      <c r="F23" s="68">
        <v>17254</v>
      </c>
      <c r="G23" s="68">
        <v>19000</v>
      </c>
      <c r="H23" s="68">
        <v>18618.849999999999</v>
      </c>
      <c r="I23" s="74"/>
    </row>
    <row r="24" spans="2:9" x14ac:dyDescent="0.3">
      <c r="B24" s="99"/>
      <c r="C24" s="93">
        <v>32</v>
      </c>
      <c r="D24" s="94"/>
      <c r="E24" s="95" t="s">
        <v>165</v>
      </c>
      <c r="F24" s="96">
        <f>F25+F27+F29</f>
        <v>76327</v>
      </c>
      <c r="G24" s="96">
        <f>G25+G27+G29</f>
        <v>76327</v>
      </c>
      <c r="H24" s="96">
        <f>H25+H27+H29</f>
        <v>67812.160000000003</v>
      </c>
      <c r="I24" s="97">
        <f t="shared" si="0"/>
        <v>88.844262187692436</v>
      </c>
    </row>
    <row r="25" spans="2:9" x14ac:dyDescent="0.3">
      <c r="B25" s="54">
        <v>321</v>
      </c>
      <c r="C25" s="55"/>
      <c r="D25" s="56"/>
      <c r="E25" s="34" t="s">
        <v>133</v>
      </c>
      <c r="F25" s="69">
        <v>1991</v>
      </c>
      <c r="G25" s="69">
        <v>1991</v>
      </c>
      <c r="H25" s="69">
        <v>1729.9</v>
      </c>
      <c r="I25" s="74">
        <f t="shared" si="0"/>
        <v>86.885986941235558</v>
      </c>
    </row>
    <row r="26" spans="2:9" x14ac:dyDescent="0.3">
      <c r="B26" s="53">
        <v>3212</v>
      </c>
      <c r="C26" s="52"/>
      <c r="D26" s="51"/>
      <c r="E26" s="29" t="s">
        <v>133</v>
      </c>
      <c r="F26" s="68">
        <v>1991</v>
      </c>
      <c r="G26" s="68">
        <v>1991</v>
      </c>
      <c r="H26" s="68">
        <v>1729.9</v>
      </c>
      <c r="I26" s="74"/>
    </row>
    <row r="27" spans="2:9" x14ac:dyDescent="0.3">
      <c r="B27" s="54">
        <v>322</v>
      </c>
      <c r="C27" s="55"/>
      <c r="D27" s="56"/>
      <c r="E27" s="34" t="s">
        <v>134</v>
      </c>
      <c r="F27" s="69">
        <v>6636</v>
      </c>
      <c r="G27" s="69">
        <v>6636</v>
      </c>
      <c r="H27" s="69">
        <v>4675.91</v>
      </c>
      <c r="I27" s="74">
        <f t="shared" si="0"/>
        <v>70.462778782399042</v>
      </c>
    </row>
    <row r="28" spans="2:9" x14ac:dyDescent="0.3">
      <c r="B28" s="53">
        <v>3223</v>
      </c>
      <c r="C28" s="52"/>
      <c r="D28" s="51"/>
      <c r="E28" s="29" t="s">
        <v>135</v>
      </c>
      <c r="F28" s="68">
        <v>6636</v>
      </c>
      <c r="G28" s="68">
        <v>6636</v>
      </c>
      <c r="H28" s="68">
        <v>4675.91</v>
      </c>
      <c r="I28" s="74"/>
    </row>
    <row r="29" spans="2:9" x14ac:dyDescent="0.3">
      <c r="B29" s="54">
        <v>323</v>
      </c>
      <c r="C29" s="55"/>
      <c r="D29" s="56"/>
      <c r="E29" s="34" t="s">
        <v>136</v>
      </c>
      <c r="F29" s="69">
        <v>67700</v>
      </c>
      <c r="G29" s="69">
        <v>67700</v>
      </c>
      <c r="H29" s="69">
        <v>61406.35</v>
      </c>
      <c r="I29" s="74">
        <f t="shared" si="0"/>
        <v>90.703618906942395</v>
      </c>
    </row>
    <row r="30" spans="2:9" ht="15" thickBot="1" x14ac:dyDescent="0.35">
      <c r="B30" s="129">
        <v>3232</v>
      </c>
      <c r="C30" s="130"/>
      <c r="D30" s="131"/>
      <c r="E30" s="132" t="s">
        <v>137</v>
      </c>
      <c r="F30" s="133">
        <v>67700</v>
      </c>
      <c r="G30" s="133">
        <v>67700</v>
      </c>
      <c r="H30" s="133">
        <v>61406.35</v>
      </c>
      <c r="I30" s="134"/>
    </row>
    <row r="31" spans="2:9" ht="18.600000000000001" thickBot="1" x14ac:dyDescent="0.4">
      <c r="B31" s="140"/>
      <c r="C31" s="141"/>
      <c r="D31" s="144">
        <v>4</v>
      </c>
      <c r="E31" s="145" t="s">
        <v>166</v>
      </c>
      <c r="F31" s="142">
        <v>20000</v>
      </c>
      <c r="G31" s="142">
        <v>40000</v>
      </c>
      <c r="H31" s="142">
        <v>26124.61</v>
      </c>
      <c r="I31" s="143">
        <v>65.31</v>
      </c>
    </row>
    <row r="32" spans="2:9" x14ac:dyDescent="0.3">
      <c r="B32" s="135"/>
      <c r="C32" s="136">
        <v>42</v>
      </c>
      <c r="D32" s="137"/>
      <c r="E32" s="138" t="s">
        <v>166</v>
      </c>
      <c r="F32" s="139">
        <v>20000</v>
      </c>
      <c r="G32" s="139">
        <v>40000</v>
      </c>
      <c r="H32" s="139">
        <v>26124.61</v>
      </c>
      <c r="I32" s="127">
        <v>65.31</v>
      </c>
    </row>
    <row r="33" spans="2:9" x14ac:dyDescent="0.3">
      <c r="B33" s="54">
        <v>422</v>
      </c>
      <c r="C33" s="55"/>
      <c r="D33" s="56"/>
      <c r="E33" s="34" t="s">
        <v>138</v>
      </c>
      <c r="F33" s="69">
        <v>20000</v>
      </c>
      <c r="G33" s="69">
        <v>40000</v>
      </c>
      <c r="H33" s="69">
        <v>26124.61</v>
      </c>
      <c r="I33" s="74">
        <f t="shared" si="0"/>
        <v>65.311525000000003</v>
      </c>
    </row>
    <row r="34" spans="2:9" ht="15" thickBot="1" x14ac:dyDescent="0.35">
      <c r="B34" s="129">
        <v>4227</v>
      </c>
      <c r="C34" s="130"/>
      <c r="D34" s="131"/>
      <c r="E34" s="132" t="s">
        <v>139</v>
      </c>
      <c r="F34" s="133">
        <v>20000</v>
      </c>
      <c r="G34" s="133">
        <v>40000</v>
      </c>
      <c r="H34" s="133">
        <v>26124.61</v>
      </c>
      <c r="I34" s="134"/>
    </row>
    <row r="35" spans="2:9" ht="16.8" customHeight="1" thickBot="1" x14ac:dyDescent="0.35">
      <c r="B35" s="159"/>
      <c r="C35" s="164"/>
      <c r="D35" s="165" t="s">
        <v>120</v>
      </c>
      <c r="E35" s="160" t="s">
        <v>127</v>
      </c>
      <c r="F35" s="161">
        <f>F42+F48+F53+F59+F64+F68+F44</f>
        <v>48443</v>
      </c>
      <c r="G35" s="161">
        <v>61514</v>
      </c>
      <c r="H35" s="161">
        <f>H42+H48+H53+H59+H64+H68</f>
        <v>53432.240000000005</v>
      </c>
      <c r="I35" s="162">
        <f t="shared" si="0"/>
        <v>86.861917612250878</v>
      </c>
    </row>
    <row r="36" spans="2:9" ht="16.8" customHeight="1" x14ac:dyDescent="0.3">
      <c r="B36" s="166"/>
      <c r="C36" s="167">
        <v>31</v>
      </c>
      <c r="D36" s="168"/>
      <c r="E36" s="169" t="s">
        <v>168</v>
      </c>
      <c r="F36" s="170">
        <v>6238</v>
      </c>
      <c r="G36" s="170">
        <v>3364</v>
      </c>
      <c r="H36" s="170">
        <v>1165.45</v>
      </c>
      <c r="I36" s="171">
        <v>34.64</v>
      </c>
    </row>
    <row r="37" spans="2:9" ht="16.8" customHeight="1" x14ac:dyDescent="0.3">
      <c r="B37" s="163"/>
      <c r="C37" s="58">
        <v>32</v>
      </c>
      <c r="D37" s="59"/>
      <c r="E37" s="60" t="s">
        <v>165</v>
      </c>
      <c r="F37" s="71">
        <v>39153</v>
      </c>
      <c r="G37" s="71">
        <v>51325</v>
      </c>
      <c r="H37" s="71">
        <v>45655.85</v>
      </c>
      <c r="I37" s="73">
        <v>88.95</v>
      </c>
    </row>
    <row r="38" spans="2:9" ht="16.8" customHeight="1" x14ac:dyDescent="0.3">
      <c r="B38" s="163"/>
      <c r="C38" s="58">
        <v>34</v>
      </c>
      <c r="D38" s="59"/>
      <c r="E38" s="60" t="s">
        <v>167</v>
      </c>
      <c r="F38" s="71">
        <v>1725</v>
      </c>
      <c r="G38" s="71">
        <v>1725</v>
      </c>
      <c r="H38" s="71">
        <v>1552.05</v>
      </c>
      <c r="I38" s="73">
        <v>89.97</v>
      </c>
    </row>
    <row r="39" spans="2:9" ht="16.8" customHeight="1" thickBot="1" x14ac:dyDescent="0.35">
      <c r="B39" s="172"/>
      <c r="C39" s="173">
        <v>42</v>
      </c>
      <c r="D39" s="174"/>
      <c r="E39" s="175" t="s">
        <v>166</v>
      </c>
      <c r="F39" s="176">
        <v>1327</v>
      </c>
      <c r="G39" s="176">
        <v>5100</v>
      </c>
      <c r="H39" s="176">
        <v>5058.8900000000003</v>
      </c>
      <c r="I39" s="108">
        <v>99.19</v>
      </c>
    </row>
    <row r="40" spans="2:9" ht="16.8" customHeight="1" thickBot="1" x14ac:dyDescent="0.4">
      <c r="B40" s="155"/>
      <c r="C40" s="177">
        <v>3</v>
      </c>
      <c r="D40" s="156"/>
      <c r="E40" s="157" t="s">
        <v>170</v>
      </c>
      <c r="F40" s="158">
        <f>F41+F47+F63</f>
        <v>47116</v>
      </c>
      <c r="G40" s="158">
        <f>G41+G47+G63</f>
        <v>56414</v>
      </c>
      <c r="H40" s="158">
        <f>H41+H47+H63</f>
        <v>48373.35</v>
      </c>
      <c r="I40" s="143">
        <v>89.97</v>
      </c>
    </row>
    <row r="41" spans="2:9" x14ac:dyDescent="0.3">
      <c r="B41" s="154"/>
      <c r="C41" s="136">
        <v>31</v>
      </c>
      <c r="D41" s="137"/>
      <c r="E41" s="138" t="s">
        <v>168</v>
      </c>
      <c r="F41" s="139">
        <f>F42+F44</f>
        <v>6238</v>
      </c>
      <c r="G41" s="139">
        <f>G42+G44</f>
        <v>3364</v>
      </c>
      <c r="H41" s="139">
        <f>H42+H44</f>
        <v>1165.45</v>
      </c>
      <c r="I41" s="127">
        <f t="shared" si="0"/>
        <v>34.644768133174793</v>
      </c>
    </row>
    <row r="42" spans="2:9" x14ac:dyDescent="0.3">
      <c r="B42" s="54">
        <v>312</v>
      </c>
      <c r="C42" s="55"/>
      <c r="D42" s="56"/>
      <c r="E42" s="34" t="s">
        <v>130</v>
      </c>
      <c r="F42" s="69">
        <v>4645</v>
      </c>
      <c r="G42" s="69">
        <v>1200</v>
      </c>
      <c r="H42" s="69">
        <v>1165.45</v>
      </c>
      <c r="I42" s="74">
        <f t="shared" si="0"/>
        <v>97.120833333333337</v>
      </c>
    </row>
    <row r="43" spans="2:9" x14ac:dyDescent="0.3">
      <c r="B43" s="53">
        <v>3121</v>
      </c>
      <c r="C43" s="52"/>
      <c r="D43" s="51"/>
      <c r="E43" s="29" t="s">
        <v>130</v>
      </c>
      <c r="F43" s="68">
        <v>4645</v>
      </c>
      <c r="G43" s="68">
        <v>1200</v>
      </c>
      <c r="H43" s="68">
        <v>1165.45</v>
      </c>
      <c r="I43" s="74"/>
    </row>
    <row r="44" spans="2:9" x14ac:dyDescent="0.3">
      <c r="B44" s="54">
        <v>321</v>
      </c>
      <c r="C44" s="55"/>
      <c r="D44" s="56"/>
      <c r="E44" s="34" t="s">
        <v>133</v>
      </c>
      <c r="F44" s="69">
        <v>1593</v>
      </c>
      <c r="G44" s="69">
        <f>G45+G46</f>
        <v>2164</v>
      </c>
      <c r="H44" s="69">
        <v>0</v>
      </c>
      <c r="I44" s="74"/>
    </row>
    <row r="45" spans="2:9" x14ac:dyDescent="0.3">
      <c r="B45" s="53">
        <v>3211</v>
      </c>
      <c r="C45" s="52"/>
      <c r="D45" s="51"/>
      <c r="E45" s="29" t="s">
        <v>140</v>
      </c>
      <c r="F45" s="68">
        <v>664</v>
      </c>
      <c r="G45" s="68">
        <v>664</v>
      </c>
      <c r="H45" s="68">
        <v>0</v>
      </c>
      <c r="I45" s="74"/>
    </row>
    <row r="46" spans="2:9" x14ac:dyDescent="0.3">
      <c r="B46" s="53">
        <v>3213</v>
      </c>
      <c r="C46" s="52"/>
      <c r="D46" s="51"/>
      <c r="E46" s="29" t="s">
        <v>141</v>
      </c>
      <c r="F46" s="68">
        <v>929</v>
      </c>
      <c r="G46" s="68">
        <v>1500</v>
      </c>
      <c r="H46" s="68">
        <v>0</v>
      </c>
      <c r="I46" s="74"/>
    </row>
    <row r="47" spans="2:9" x14ac:dyDescent="0.3">
      <c r="B47" s="99"/>
      <c r="C47" s="93">
        <v>32</v>
      </c>
      <c r="D47" s="94"/>
      <c r="E47" s="95" t="s">
        <v>165</v>
      </c>
      <c r="F47" s="96">
        <f>F48+F53+F59</f>
        <v>39153</v>
      </c>
      <c r="G47" s="96">
        <f>G48+G53+G59</f>
        <v>51325</v>
      </c>
      <c r="H47" s="96">
        <f>H48+H53+H59</f>
        <v>45655.85</v>
      </c>
      <c r="I47" s="97">
        <f t="shared" si="0"/>
        <v>88.954408183146612</v>
      </c>
    </row>
    <row r="48" spans="2:9" x14ac:dyDescent="0.3">
      <c r="B48" s="54">
        <v>322</v>
      </c>
      <c r="C48" s="55"/>
      <c r="D48" s="56"/>
      <c r="E48" s="34" t="s">
        <v>134</v>
      </c>
      <c r="F48" s="69">
        <f>F49+F50+F51+F52</f>
        <v>15661</v>
      </c>
      <c r="G48" s="69">
        <f>G49+G50+G51+G52</f>
        <v>19174</v>
      </c>
      <c r="H48" s="69">
        <f>H49+H50+H51+H52</f>
        <v>13895.55</v>
      </c>
      <c r="I48" s="74">
        <f t="shared" si="0"/>
        <v>72.470793783248141</v>
      </c>
    </row>
    <row r="49" spans="2:9" x14ac:dyDescent="0.3">
      <c r="B49" s="53">
        <v>3221</v>
      </c>
      <c r="C49" s="52"/>
      <c r="D49" s="51"/>
      <c r="E49" s="29" t="s">
        <v>142</v>
      </c>
      <c r="F49" s="68">
        <v>5309</v>
      </c>
      <c r="G49" s="68">
        <v>7200</v>
      </c>
      <c r="H49" s="68">
        <v>6483.62</v>
      </c>
      <c r="I49" s="74"/>
    </row>
    <row r="50" spans="2:9" x14ac:dyDescent="0.3">
      <c r="B50" s="53">
        <v>3223</v>
      </c>
      <c r="C50" s="52"/>
      <c r="D50" s="51"/>
      <c r="E50" s="29" t="s">
        <v>143</v>
      </c>
      <c r="F50" s="68">
        <v>5973</v>
      </c>
      <c r="G50" s="68">
        <v>3595</v>
      </c>
      <c r="H50" s="68">
        <v>127.71</v>
      </c>
      <c r="I50" s="74"/>
    </row>
    <row r="51" spans="2:9" x14ac:dyDescent="0.3">
      <c r="B51" s="53">
        <v>3224</v>
      </c>
      <c r="C51" s="52"/>
      <c r="D51" s="51"/>
      <c r="E51" s="29" t="s">
        <v>144</v>
      </c>
      <c r="F51" s="68">
        <v>2654</v>
      </c>
      <c r="G51" s="68">
        <v>5654</v>
      </c>
      <c r="H51" s="68">
        <v>5117.04</v>
      </c>
      <c r="I51" s="74"/>
    </row>
    <row r="52" spans="2:9" x14ac:dyDescent="0.3">
      <c r="B52" s="53">
        <v>3225</v>
      </c>
      <c r="C52" s="52"/>
      <c r="D52" s="51"/>
      <c r="E52" s="29" t="s">
        <v>145</v>
      </c>
      <c r="F52" s="68">
        <v>1725</v>
      </c>
      <c r="G52" s="68">
        <v>2725</v>
      </c>
      <c r="H52" s="68">
        <v>2167.1799999999998</v>
      </c>
      <c r="I52" s="74"/>
    </row>
    <row r="53" spans="2:9" x14ac:dyDescent="0.3">
      <c r="B53" s="54">
        <v>323</v>
      </c>
      <c r="C53" s="55"/>
      <c r="D53" s="56"/>
      <c r="E53" s="34" t="s">
        <v>146</v>
      </c>
      <c r="F53" s="69">
        <f>F54+F55+F56+F57+F58</f>
        <v>17520</v>
      </c>
      <c r="G53" s="69">
        <f>G54+G55+G56+G57+G58</f>
        <v>24179</v>
      </c>
      <c r="H53" s="69">
        <f>H54+H55+H56+H58</f>
        <v>23509.439999999999</v>
      </c>
      <c r="I53" s="74">
        <f t="shared" si="0"/>
        <v>97.23082013317341</v>
      </c>
    </row>
    <row r="54" spans="2:9" x14ac:dyDescent="0.3">
      <c r="B54" s="53">
        <v>3231</v>
      </c>
      <c r="C54" s="52"/>
      <c r="D54" s="51"/>
      <c r="E54" s="29" t="s">
        <v>147</v>
      </c>
      <c r="F54" s="68">
        <v>532</v>
      </c>
      <c r="G54" s="68">
        <v>700</v>
      </c>
      <c r="H54" s="68">
        <v>572.39</v>
      </c>
      <c r="I54" s="74"/>
    </row>
    <row r="55" spans="2:9" x14ac:dyDescent="0.3">
      <c r="B55" s="53">
        <v>3232</v>
      </c>
      <c r="C55" s="52"/>
      <c r="D55" s="51"/>
      <c r="E55" s="29" t="s">
        <v>137</v>
      </c>
      <c r="F55" s="68">
        <v>5973</v>
      </c>
      <c r="G55" s="68">
        <v>12200</v>
      </c>
      <c r="H55" s="68">
        <v>12117.83</v>
      </c>
      <c r="I55" s="74"/>
    </row>
    <row r="56" spans="2:9" x14ac:dyDescent="0.3">
      <c r="B56" s="53">
        <v>3234</v>
      </c>
      <c r="C56" s="52"/>
      <c r="D56" s="51"/>
      <c r="E56" s="29" t="s">
        <v>148</v>
      </c>
      <c r="F56" s="68">
        <v>4645</v>
      </c>
      <c r="G56" s="68">
        <v>5300</v>
      </c>
      <c r="H56" s="68">
        <v>4487.72</v>
      </c>
      <c r="I56" s="74"/>
    </row>
    <row r="57" spans="2:9" x14ac:dyDescent="0.3">
      <c r="B57" s="53">
        <v>3236</v>
      </c>
      <c r="C57" s="52"/>
      <c r="D57" s="51"/>
      <c r="E57" s="29" t="s">
        <v>149</v>
      </c>
      <c r="F57" s="68">
        <v>398</v>
      </c>
      <c r="G57" s="68">
        <v>7</v>
      </c>
      <c r="H57" s="68">
        <v>0</v>
      </c>
      <c r="I57" s="74"/>
    </row>
    <row r="58" spans="2:9" x14ac:dyDescent="0.3">
      <c r="B58" s="53">
        <v>3237</v>
      </c>
      <c r="C58" s="52"/>
      <c r="D58" s="51"/>
      <c r="E58" s="29" t="s">
        <v>150</v>
      </c>
      <c r="F58" s="68">
        <v>5972</v>
      </c>
      <c r="G58" s="68">
        <v>5972</v>
      </c>
      <c r="H58" s="68">
        <v>6331.5</v>
      </c>
      <c r="I58" s="74"/>
    </row>
    <row r="59" spans="2:9" x14ac:dyDescent="0.3">
      <c r="B59" s="54">
        <v>329</v>
      </c>
      <c r="C59" s="55"/>
      <c r="D59" s="56"/>
      <c r="E59" s="34" t="s">
        <v>151</v>
      </c>
      <c r="F59" s="69">
        <f>F60+F61+F62</f>
        <v>5972</v>
      </c>
      <c r="G59" s="69">
        <f>G60+G61+G62</f>
        <v>7972</v>
      </c>
      <c r="H59" s="69">
        <f>H60+H61+H62</f>
        <v>8250.86</v>
      </c>
      <c r="I59" s="74">
        <f t="shared" si="0"/>
        <v>103.49799297541395</v>
      </c>
    </row>
    <row r="60" spans="2:9" x14ac:dyDescent="0.3">
      <c r="B60" s="53">
        <v>3291</v>
      </c>
      <c r="C60" s="52"/>
      <c r="D60" s="51"/>
      <c r="E60" s="29" t="s">
        <v>152</v>
      </c>
      <c r="F60" s="68">
        <v>1327</v>
      </c>
      <c r="G60" s="68">
        <v>1327</v>
      </c>
      <c r="H60" s="68">
        <v>1188.8399999999999</v>
      </c>
      <c r="I60" s="74"/>
    </row>
    <row r="61" spans="2:9" x14ac:dyDescent="0.3">
      <c r="B61" s="53">
        <v>3292</v>
      </c>
      <c r="C61" s="52"/>
      <c r="D61" s="51"/>
      <c r="E61" s="29" t="s">
        <v>153</v>
      </c>
      <c r="F61" s="68">
        <v>1991</v>
      </c>
      <c r="G61" s="68">
        <v>1991</v>
      </c>
      <c r="H61" s="68">
        <v>1894.62</v>
      </c>
      <c r="I61" s="74"/>
    </row>
    <row r="62" spans="2:9" x14ac:dyDescent="0.3">
      <c r="B62" s="53">
        <v>3299</v>
      </c>
      <c r="C62" s="52"/>
      <c r="D62" s="51"/>
      <c r="E62" s="29" t="s">
        <v>151</v>
      </c>
      <c r="F62" s="68">
        <v>2654</v>
      </c>
      <c r="G62" s="68">
        <v>4654</v>
      </c>
      <c r="H62" s="68">
        <v>5167.3999999999996</v>
      </c>
      <c r="I62" s="74"/>
    </row>
    <row r="63" spans="2:9" x14ac:dyDescent="0.3">
      <c r="B63" s="99"/>
      <c r="C63" s="93">
        <v>34</v>
      </c>
      <c r="D63" s="94"/>
      <c r="E63" s="95" t="s">
        <v>167</v>
      </c>
      <c r="F63" s="96">
        <v>1725</v>
      </c>
      <c r="G63" s="96">
        <v>1725</v>
      </c>
      <c r="H63" s="96">
        <v>1552.05</v>
      </c>
      <c r="I63" s="97">
        <v>89.97</v>
      </c>
    </row>
    <row r="64" spans="2:9" x14ac:dyDescent="0.3">
      <c r="B64" s="54">
        <v>343</v>
      </c>
      <c r="C64" s="55"/>
      <c r="D64" s="56"/>
      <c r="E64" s="34" t="s">
        <v>154</v>
      </c>
      <c r="F64" s="69">
        <v>1725</v>
      </c>
      <c r="G64" s="69">
        <v>1725</v>
      </c>
      <c r="H64" s="69">
        <v>1552.05</v>
      </c>
      <c r="I64" s="74">
        <f t="shared" si="0"/>
        <v>89.973913043478262</v>
      </c>
    </row>
    <row r="65" spans="2:9" ht="15" thickBot="1" x14ac:dyDescent="0.35">
      <c r="B65" s="129">
        <v>3431</v>
      </c>
      <c r="C65" s="130"/>
      <c r="D65" s="131"/>
      <c r="E65" s="132" t="s">
        <v>154</v>
      </c>
      <c r="F65" s="133">
        <v>1725</v>
      </c>
      <c r="G65" s="133">
        <v>1725</v>
      </c>
      <c r="H65" s="133">
        <v>1552.05</v>
      </c>
      <c r="I65" s="134"/>
    </row>
    <row r="66" spans="2:9" ht="18.600000000000001" thickBot="1" x14ac:dyDescent="0.4">
      <c r="B66" s="140"/>
      <c r="C66" s="179">
        <v>4</v>
      </c>
      <c r="D66" s="180"/>
      <c r="E66" s="145" t="s">
        <v>166</v>
      </c>
      <c r="F66" s="142">
        <v>1327</v>
      </c>
      <c r="G66" s="142">
        <v>5100</v>
      </c>
      <c r="H66" s="142">
        <v>5058.8900000000003</v>
      </c>
      <c r="I66" s="143">
        <v>99.19</v>
      </c>
    </row>
    <row r="67" spans="2:9" x14ac:dyDescent="0.3">
      <c r="B67" s="178"/>
      <c r="C67" s="136">
        <v>42</v>
      </c>
      <c r="D67" s="137"/>
      <c r="E67" s="138" t="s">
        <v>166</v>
      </c>
      <c r="F67" s="139">
        <v>1327</v>
      </c>
      <c r="G67" s="139">
        <v>5100</v>
      </c>
      <c r="H67" s="139">
        <v>5058.8900000000003</v>
      </c>
      <c r="I67" s="127">
        <v>99.19</v>
      </c>
    </row>
    <row r="68" spans="2:9" x14ac:dyDescent="0.3">
      <c r="B68" s="54">
        <v>422</v>
      </c>
      <c r="C68" s="55"/>
      <c r="D68" s="56"/>
      <c r="E68" s="34" t="s">
        <v>138</v>
      </c>
      <c r="F68" s="69">
        <v>1327</v>
      </c>
      <c r="G68" s="69">
        <v>5100</v>
      </c>
      <c r="H68" s="69">
        <v>5058.8900000000003</v>
      </c>
      <c r="I68" s="74">
        <f t="shared" si="0"/>
        <v>99.193921568627445</v>
      </c>
    </row>
    <row r="69" spans="2:9" x14ac:dyDescent="0.3">
      <c r="B69" s="53">
        <v>4227</v>
      </c>
      <c r="C69" s="52"/>
      <c r="D69" s="51"/>
      <c r="E69" s="29" t="s">
        <v>155</v>
      </c>
      <c r="F69" s="68">
        <v>1327</v>
      </c>
      <c r="G69" s="68">
        <v>5100</v>
      </c>
      <c r="H69" s="68">
        <v>5058.8900000000003</v>
      </c>
      <c r="I69" s="74"/>
    </row>
    <row r="70" spans="2:9" x14ac:dyDescent="0.3">
      <c r="B70" s="57">
        <v>1609</v>
      </c>
      <c r="C70" s="58"/>
      <c r="D70" s="59" t="s">
        <v>123</v>
      </c>
      <c r="E70" s="60" t="s">
        <v>156</v>
      </c>
      <c r="F70" s="71">
        <v>9556</v>
      </c>
      <c r="G70" s="71">
        <v>42556</v>
      </c>
      <c r="H70" s="71">
        <v>15203.43</v>
      </c>
      <c r="I70" s="73">
        <f t="shared" si="0"/>
        <v>35.725702603628164</v>
      </c>
    </row>
    <row r="71" spans="2:9" ht="15" thickBot="1" x14ac:dyDescent="0.35">
      <c r="B71" s="181"/>
      <c r="C71" s="173"/>
      <c r="D71" s="174" t="s">
        <v>124</v>
      </c>
      <c r="E71" s="175" t="s">
        <v>157</v>
      </c>
      <c r="F71" s="176">
        <v>9556</v>
      </c>
      <c r="G71" s="176">
        <v>42556</v>
      </c>
      <c r="H71" s="176">
        <v>15203.43</v>
      </c>
      <c r="I71" s="108">
        <f t="shared" si="0"/>
        <v>35.725702603628164</v>
      </c>
    </row>
    <row r="72" spans="2:9" ht="16.2" thickBot="1" x14ac:dyDescent="0.35">
      <c r="B72" s="182"/>
      <c r="C72" s="183"/>
      <c r="D72" s="184" t="s">
        <v>119</v>
      </c>
      <c r="E72" s="185" t="s">
        <v>126</v>
      </c>
      <c r="F72" s="186">
        <v>9556</v>
      </c>
      <c r="G72" s="186">
        <v>42556</v>
      </c>
      <c r="H72" s="186">
        <v>15203.43</v>
      </c>
      <c r="I72" s="187">
        <f t="shared" si="0"/>
        <v>35.725702603628164</v>
      </c>
    </row>
    <row r="73" spans="2:9" ht="18" x14ac:dyDescent="0.35">
      <c r="B73" s="188"/>
      <c r="C73" s="189">
        <v>3</v>
      </c>
      <c r="D73" s="190"/>
      <c r="E73" s="191" t="s">
        <v>170</v>
      </c>
      <c r="F73" s="192">
        <v>9556</v>
      </c>
      <c r="G73" s="192">
        <v>42556</v>
      </c>
      <c r="H73" s="192">
        <v>15203.43</v>
      </c>
      <c r="I73" s="193">
        <v>35.729999999999997</v>
      </c>
    </row>
    <row r="74" spans="2:9" x14ac:dyDescent="0.3">
      <c r="B74" s="98"/>
      <c r="C74" s="93">
        <v>32</v>
      </c>
      <c r="D74" s="94"/>
      <c r="E74" s="95" t="s">
        <v>165</v>
      </c>
      <c r="F74" s="96">
        <v>9556</v>
      </c>
      <c r="G74" s="96">
        <v>42556</v>
      </c>
      <c r="H74" s="96">
        <v>15203.43</v>
      </c>
      <c r="I74" s="97">
        <v>35.729999999999997</v>
      </c>
    </row>
    <row r="75" spans="2:9" x14ac:dyDescent="0.3">
      <c r="B75" s="54">
        <v>323</v>
      </c>
      <c r="C75" s="55"/>
      <c r="D75" s="56"/>
      <c r="E75" s="34" t="s">
        <v>146</v>
      </c>
      <c r="F75" s="69">
        <v>9556</v>
      </c>
      <c r="G75" s="69">
        <v>42556</v>
      </c>
      <c r="H75" s="69">
        <v>15203.43</v>
      </c>
      <c r="I75" s="74">
        <f t="shared" si="0"/>
        <v>35.725702603628164</v>
      </c>
    </row>
    <row r="76" spans="2:9" x14ac:dyDescent="0.3">
      <c r="B76" s="53">
        <v>3232</v>
      </c>
      <c r="C76" s="52"/>
      <c r="D76" s="51"/>
      <c r="E76" s="29" t="s">
        <v>137</v>
      </c>
      <c r="F76" s="68">
        <v>9556</v>
      </c>
      <c r="G76" s="68">
        <v>42556</v>
      </c>
      <c r="H76" s="68">
        <v>15203.43</v>
      </c>
      <c r="I76" s="74"/>
    </row>
  </sheetData>
  <mergeCells count="14">
    <mergeCell ref="B11:D11"/>
    <mergeCell ref="B9:D9"/>
    <mergeCell ref="B10:D10"/>
    <mergeCell ref="B2:I2"/>
    <mergeCell ref="B4:I4"/>
    <mergeCell ref="B6:E6"/>
    <mergeCell ref="B7:E7"/>
    <mergeCell ref="B8:D8"/>
    <mergeCell ref="B22:D22"/>
    <mergeCell ref="B12:D12"/>
    <mergeCell ref="B18:D18"/>
    <mergeCell ref="B19:D19"/>
    <mergeCell ref="B20:D20"/>
    <mergeCell ref="B21:D21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List1</vt:lpstr>
      <vt:lpstr>Programska klasifikacija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Pavković 5077 Trogir</cp:lastModifiedBy>
  <cp:lastPrinted>2024-03-06T20:25:17Z</cp:lastPrinted>
  <dcterms:created xsi:type="dcterms:W3CDTF">2022-08-12T12:51:27Z</dcterms:created>
  <dcterms:modified xsi:type="dcterms:W3CDTF">2024-03-07T18:13:49Z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