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List1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I19" i="7"/>
  <c r="I20" i="7"/>
  <c r="H18" i="7"/>
  <c r="G18" i="7"/>
  <c r="F18" i="7"/>
  <c r="I17" i="7"/>
  <c r="G14" i="7"/>
  <c r="I14" i="7" s="1"/>
  <c r="H13" i="7"/>
  <c r="I13" i="7" s="1"/>
  <c r="G13" i="7"/>
  <c r="F13" i="7"/>
  <c r="I12" i="7"/>
  <c r="H12" i="7"/>
  <c r="G12" i="7"/>
  <c r="F12" i="7"/>
  <c r="I9" i="7"/>
  <c r="I10" i="7"/>
  <c r="I11" i="7"/>
  <c r="I15" i="7"/>
  <c r="I16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" i="7"/>
  <c r="J16" i="1" l="1"/>
  <c r="J13" i="1"/>
  <c r="I13" i="1"/>
  <c r="K30" i="3"/>
  <c r="K31" i="3"/>
  <c r="K32" i="3"/>
  <c r="K33" i="3"/>
  <c r="K34" i="3"/>
  <c r="K35" i="3"/>
  <c r="K36" i="3"/>
  <c r="K37" i="3"/>
  <c r="K39" i="3"/>
  <c r="K41" i="3"/>
  <c r="K42" i="3"/>
  <c r="K43" i="3"/>
  <c r="K44" i="3"/>
  <c r="K45" i="3"/>
  <c r="K46" i="3"/>
  <c r="K47" i="3"/>
  <c r="K48" i="3"/>
  <c r="K50" i="3"/>
  <c r="K52" i="3"/>
  <c r="K54" i="3"/>
  <c r="K55" i="3"/>
  <c r="K56" i="3"/>
  <c r="K57" i="3"/>
  <c r="K58" i="3"/>
  <c r="K59" i="3"/>
  <c r="K60" i="3"/>
  <c r="K61" i="3"/>
  <c r="K62" i="3"/>
  <c r="K65" i="3"/>
  <c r="K66" i="3"/>
  <c r="K29" i="3"/>
  <c r="J29" i="3"/>
  <c r="J30" i="3"/>
  <c r="J31" i="3"/>
  <c r="J36" i="3"/>
  <c r="J41" i="3"/>
  <c r="J46" i="3"/>
  <c r="J54" i="3"/>
  <c r="K18" i="3"/>
  <c r="K19" i="3"/>
  <c r="K20" i="3"/>
  <c r="K21" i="3"/>
  <c r="K22" i="3"/>
  <c r="K23" i="3"/>
  <c r="K24" i="3"/>
  <c r="K10" i="3"/>
  <c r="J11" i="3"/>
  <c r="K11" i="3" s="1"/>
  <c r="F13" i="8"/>
  <c r="F6" i="8"/>
  <c r="F6" i="11"/>
  <c r="H9" i="7"/>
  <c r="H23" i="7"/>
  <c r="H58" i="7"/>
  <c r="H50" i="7"/>
  <c r="H45" i="7"/>
  <c r="H24" i="7"/>
  <c r="G70" i="7" l="1"/>
  <c r="G73" i="7"/>
  <c r="G8" i="7"/>
  <c r="G23" i="7"/>
  <c r="G39" i="7"/>
  <c r="G58" i="7"/>
  <c r="G50" i="7"/>
  <c r="G45" i="7"/>
  <c r="G24" i="7"/>
  <c r="F9" i="7"/>
  <c r="F73" i="7"/>
  <c r="F58" i="7"/>
  <c r="F50" i="7"/>
  <c r="F45" i="7"/>
  <c r="F24" i="7"/>
  <c r="E6" i="11"/>
  <c r="D6" i="11"/>
  <c r="D6" i="8"/>
  <c r="I31" i="3"/>
  <c r="I37" i="3"/>
  <c r="I36" i="3" s="1"/>
  <c r="I30" i="3" s="1"/>
  <c r="I29" i="3" s="1"/>
  <c r="L29" i="3" s="1"/>
  <c r="I41" i="3"/>
  <c r="I46" i="3"/>
  <c r="I62" i="3"/>
  <c r="H31" i="3"/>
  <c r="H37" i="3"/>
  <c r="H36" i="3" s="1"/>
  <c r="H41" i="3"/>
  <c r="H46" i="3"/>
  <c r="H54" i="3"/>
  <c r="H62" i="3"/>
  <c r="I22" i="3"/>
  <c r="I11" i="3" s="1"/>
  <c r="H22" i="3"/>
  <c r="H11" i="3" s="1"/>
  <c r="H30" i="3" l="1"/>
  <c r="H29" i="3" s="1"/>
  <c r="H39" i="7"/>
  <c r="F39" i="7"/>
  <c r="G7" i="11" l="1"/>
  <c r="G8" i="11"/>
  <c r="G9" i="11"/>
  <c r="G10" i="11"/>
  <c r="G6" i="11"/>
  <c r="H7" i="11" l="1"/>
  <c r="H8" i="11"/>
  <c r="H9" i="11"/>
  <c r="H10" i="11"/>
  <c r="H6" i="11"/>
  <c r="G14" i="8"/>
  <c r="G15" i="8"/>
  <c r="G16" i="8"/>
  <c r="G17" i="8"/>
  <c r="G7" i="8"/>
  <c r="G8" i="8"/>
  <c r="G9" i="8"/>
  <c r="G10" i="8"/>
  <c r="H7" i="8"/>
  <c r="H8" i="8"/>
  <c r="H9" i="8"/>
  <c r="H10" i="8"/>
  <c r="H14" i="8"/>
  <c r="H15" i="8"/>
  <c r="H16" i="8"/>
  <c r="H17" i="8"/>
  <c r="H13" i="8"/>
  <c r="H6" i="8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50" i="3"/>
  <c r="L51" i="3"/>
  <c r="L52" i="3"/>
  <c r="L54" i="3"/>
  <c r="L55" i="3"/>
  <c r="L56" i="3"/>
  <c r="L57" i="3"/>
  <c r="L58" i="3"/>
  <c r="L59" i="3"/>
  <c r="L60" i="3"/>
  <c r="L61" i="3"/>
  <c r="L62" i="3"/>
  <c r="L65" i="3"/>
  <c r="L66" i="3"/>
  <c r="L11" i="3"/>
  <c r="L18" i="3"/>
  <c r="L19" i="3"/>
  <c r="L20" i="3"/>
  <c r="L21" i="3"/>
  <c r="L22" i="3"/>
  <c r="L23" i="3"/>
  <c r="L24" i="3"/>
  <c r="L10" i="3"/>
  <c r="L11" i="1"/>
  <c r="L13" i="1"/>
  <c r="L14" i="1"/>
  <c r="L15" i="1"/>
  <c r="L10" i="1"/>
  <c r="K25" i="1"/>
  <c r="K24" i="1"/>
  <c r="G6" i="8" l="1"/>
  <c r="G13" i="8"/>
</calcChain>
</file>

<file path=xl/sharedStrings.xml><?xml version="1.0" encoding="utf-8"?>
<sst xmlns="http://schemas.openxmlformats.org/spreadsheetml/2006/main" count="357" uniqueCount="223">
  <si>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</si>
  <si>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</si>
  <si>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</si>
  <si>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</si>
  <si>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</si>
  <si>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</si>
  <si>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</si>
  <si>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</si>
  <si>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</si>
  <si>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</si>
  <si>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</si>
  <si>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</si>
  <si>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</si>
  <si>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</si>
  <si>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</si>
  <si>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</si>
  <si>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</si>
  <si>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</si>
  <si>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</si>
  <si>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</si>
  <si>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</si>
  <si>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 xml:space="preserve"> Prihodi od prodaje proizvoda i robe te pruženih usluga i prihodi od donacija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</si>
  <si>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</si>
  <si>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</si>
  <si>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</si>
  <si>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</si>
  <si>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</si>
  <si>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</si>
  <si>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</si>
  <si>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</si>
  <si>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</si>
  <si>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</si>
  <si>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</si>
  <si>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</si>
  <si>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</si>
  <si>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</si>
  <si>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</si>
  <si>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</si>
  <si>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</si>
  <si>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</si>
  <si>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</si>
  <si>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</si>
  <si>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</si>
  <si>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</si>
  <si>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</si>
  <si>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</si>
  <si>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</si>
  <si>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</si>
  <si>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Napomena:  Iznosi u stupcu "OSTVARENJE/IZVRŠENJE 1.-6. 2022." preračunavaju se iz kuna u eure prema fiksnom tečaju konverzije (1 EUR=7,53450 kuna) i po pravilima za preračunavanje i zaokruživanje.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</si>
  <si>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</si>
  <si>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</si>
  <si>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</si>
  <si>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</si>
  <si>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</si>
  <si>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</si>
  <si>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</si>
  <si>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</si>
  <si>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</si>
  <si>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</si>
  <si>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</si>
  <si>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</si>
  <si>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</si>
  <si>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</si>
  <si>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</si>
  <si>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</si>
  <si>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</si>
  <si>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</si>
  <si>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 xml:space="preserve">IZVRŠENJE 
1.-6.2023. </t>
  </si>
  <si>
    <t>IZVJEŠTAJ PO PROGRAMSKOJ KLASIFIKACIJI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</si>
  <si>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</si>
  <si>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</si>
  <si>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Prihodi od pružanja usluga</t>
  </si>
  <si>
    <t>Prihodi iz nadležnog proračuna</t>
  </si>
  <si>
    <t>Prihodi za financiranje redovne djelatnosti</t>
  </si>
  <si>
    <t>Prihodi za financiranje rashoda poslovanja</t>
  </si>
  <si>
    <t>Prihodi za nabavu nefinancijske imovine</t>
  </si>
  <si>
    <t>Prihodi od imovine</t>
  </si>
  <si>
    <t>Prihodi od financijske imovine</t>
  </si>
  <si>
    <t>Prihodi od kamata a vista</t>
  </si>
  <si>
    <t>Ostali rashodi za zaposlene</t>
  </si>
  <si>
    <t>Doprinosi na plaću</t>
  </si>
  <si>
    <t>Naknada za prijevoz zaposlenih</t>
  </si>
  <si>
    <t>Stručno usavršavanje zaposlenih</t>
  </si>
  <si>
    <t>Rashodi za materijal i energiju</t>
  </si>
  <si>
    <t>Uredski i ostali materijal</t>
  </si>
  <si>
    <t>Energija (gorivo)</t>
  </si>
  <si>
    <t>Materijal za tekuće i investicijsko održavanje</t>
  </si>
  <si>
    <t>Sitan inventar</t>
  </si>
  <si>
    <t>Rashodi za usluge</t>
  </si>
  <si>
    <t>Usluge telefona,pošte i prijevoza</t>
  </si>
  <si>
    <t>Usluge tekućeg održavanja</t>
  </si>
  <si>
    <t>Komunalne usluge</t>
  </si>
  <si>
    <t>Intelektualne i osobne usluge</t>
  </si>
  <si>
    <t>Zdrastvene usluge</t>
  </si>
  <si>
    <t>Ostali nespomenuti rashodi poslovanja</t>
  </si>
  <si>
    <t>Naknada za rad upravnog vijeća</t>
  </si>
  <si>
    <t>Premije osiguranja</t>
  </si>
  <si>
    <t>Financijski rashodi</t>
  </si>
  <si>
    <t>Ostali financijski rashodi</t>
  </si>
  <si>
    <t>Usluge platnog prometa</t>
  </si>
  <si>
    <t>Rashodi za nabavu proizv.dugotrajne imovine</t>
  </si>
  <si>
    <t>Postrojenja i imovina</t>
  </si>
  <si>
    <t>Oprema za ostale namjene</t>
  </si>
  <si>
    <t>08 Službe rekreacije i športa</t>
  </si>
  <si>
    <t>0810 Službe rekreacije i športa</t>
  </si>
  <si>
    <t>06 Razvoj zajednice</t>
  </si>
  <si>
    <t>0620 Razvoj zajednice</t>
  </si>
  <si>
    <t>JU ŠPORTSKI OBJEKTI TROGIR</t>
  </si>
  <si>
    <t>ŠPORTSKI OBJEKTI TROGIR</t>
  </si>
  <si>
    <t>GLAVA 02103</t>
  </si>
  <si>
    <t>32 Vlastiti prihodi</t>
  </si>
  <si>
    <t>ŠPORT I TEHNIČKA KULTURA</t>
  </si>
  <si>
    <t>1.1.</t>
  </si>
  <si>
    <t>3.2.</t>
  </si>
  <si>
    <t>AKTIVNOST A100007</t>
  </si>
  <si>
    <t>OPĆI PRIHODI</t>
  </si>
  <si>
    <t>VLASTITI PRIHODI</t>
  </si>
  <si>
    <t>PLAĆA REDOVAN RAD</t>
  </si>
  <si>
    <t>OSTALI RASHODI ZA ZAPOSLENE</t>
  </si>
  <si>
    <t>DOPRINOSI NA PLAĆU</t>
  </si>
  <si>
    <t>NAKNADE TROŠKOVA ZAPOSLENIH</t>
  </si>
  <si>
    <t>NAKNADE ZA PRIJEVOZ ZAPOSLENIH</t>
  </si>
  <si>
    <t>MATERIJAL I ENERGIJA</t>
  </si>
  <si>
    <t>TROŠAK ENERGIJE</t>
  </si>
  <si>
    <t>RASHODI ZA USLUGE</t>
  </si>
  <si>
    <t>USLUGE TEKUĆEG I INVESTICIJSKOG ODRŽAVANJA</t>
  </si>
  <si>
    <t>POSTOJENJA I OPREMA</t>
  </si>
  <si>
    <t>NABAVA NOVE OPREME</t>
  </si>
  <si>
    <t>SLUŽBENA PUTOVANJA</t>
  </si>
  <si>
    <t>STUČNO USAVRŠAVANJE ZAPOSLENIH</t>
  </si>
  <si>
    <t>UREDSKI I OSTALI MATERIJAL</t>
  </si>
  <si>
    <t>ENERGIJA</t>
  </si>
  <si>
    <t>MATERIJAL I DIJELOVI ZA TEKUĆE ODRŽAVANJE</t>
  </si>
  <si>
    <t>SITAN INVENTAR</t>
  </si>
  <si>
    <t>TROŠAK USLUGA</t>
  </si>
  <si>
    <t>USLUGE TELEFONA, POŠTE</t>
  </si>
  <si>
    <t>KOMUNALNE USLUGE</t>
  </si>
  <si>
    <t>ZDRASTVENE USLUGE</t>
  </si>
  <si>
    <t>INTELEKTUALNE USLUGE</t>
  </si>
  <si>
    <t>OSTALI NESPOMENUTI RASHODI POSLOVANJA</t>
  </si>
  <si>
    <t>NAKNADE ZA RAD PREDSTAVNIČKIH TIJELA</t>
  </si>
  <si>
    <t>PREMIJE OSIGURANJA</t>
  </si>
  <si>
    <t>BANKARSKE USLUGE I PLATNI PROMET</t>
  </si>
  <si>
    <t>UREĐAJI,STROJEVI I OPREMA ZA POSEBNE NAMJENE</t>
  </si>
  <si>
    <t>PROGRAM</t>
  </si>
  <si>
    <t>UPRAVLJANJE IMOVINOM</t>
  </si>
  <si>
    <t>T100076</t>
  </si>
  <si>
    <t>ODRŽAVANJE IMOVINE DOBIVENE NA KORIŠTENJE</t>
  </si>
  <si>
    <t>OBRAZLOŽENJE OSTVARENJA PRIHODA I RASHODA</t>
  </si>
  <si>
    <t>Sukladno Pravilniku o polugodišnjem i godišnjem izvještaju o izvršenju proračuna i financijskog plana (Čl.42-Čl.45),</t>
  </si>
  <si>
    <t>1.Obrazloženje prihoda</t>
  </si>
  <si>
    <t>Izvori financiranja ukupnih prihoda čine:</t>
  </si>
  <si>
    <t>2. Obrazloženje rashoda</t>
  </si>
  <si>
    <t>OBRAZLOŽENJE IZVRŠENJA PROGRAMA PO AKTIVNOSTIMA SA CILJEVIMA</t>
  </si>
  <si>
    <t>Športski objekti ima planirano dva programa sa svojim aktivnostima koji se financiraju iz dva izvora.</t>
  </si>
  <si>
    <t xml:space="preserve">1. Program 1203 Šport i tehnička kultura sa planiranom Aktivnosti A100007 Redovna djelatnost Športskih objekata, </t>
  </si>
  <si>
    <t>Ciljevi Športskih objekata po ovom programu su poboljšanje uvijeta za rekreaciju i šport uređenjem športskih</t>
  </si>
  <si>
    <t xml:space="preserve">dvorana i pripadajućih prostorija, boljom opremom za održavanje takmičenja u športu, sve u svrhu širenja športske </t>
  </si>
  <si>
    <t>kulture među djecom i mladežom.</t>
  </si>
  <si>
    <t>2. Program 1609 Upravljanje imovinom sa planiranom aktivnošću T100076 Održavanje imovine dobivene na</t>
  </si>
  <si>
    <t>korištenje. Ovaj program financira nadležni proračun. Športski objekti dobili su na korištenje djećja igrališta i nogometna</t>
  </si>
  <si>
    <t>igrališta na podrućju Trogira sa svrhom unapređenja istih za djecu i mladež.</t>
  </si>
  <si>
    <t>DODATAK</t>
  </si>
  <si>
    <t>IZRADILA</t>
  </si>
  <si>
    <t>ODOBRIO</t>
  </si>
  <si>
    <t>Ravnatelj Dubravko Škokić</t>
  </si>
  <si>
    <t>Željka Dujmov</t>
  </si>
  <si>
    <t xml:space="preserve">IZVJEŠTAJ O IZVRŠENJU FINANCIJSKOG PLANA PRORAČUNSKOG KORISNIKA JEDINICE LOKALNE I PODRUČNE (REGIONALNE) SAMOUPRAVE ZA PRVO POLUGODIŠTE 2024. </t>
  </si>
  <si>
    <t>IZVORNI PLAN ILI REBALANS 2024.*</t>
  </si>
  <si>
    <t>TEKUĆI PLAN 2024.*</t>
  </si>
  <si>
    <t xml:space="preserve">OSTVARENJE/IZVRŠENJE 
1.-6.2024. </t>
  </si>
  <si>
    <t>OSTVARENO/IZVRŠENO 1-6.2024</t>
  </si>
  <si>
    <t>OSTVARENO/IZVRŠENO 1-6.2024.</t>
  </si>
  <si>
    <t xml:space="preserve">IZVRŠENJE 
1.-6.2024. </t>
  </si>
  <si>
    <t>TEKUĆI PLAN 2024.**</t>
  </si>
  <si>
    <t xml:space="preserve"> IZVRŠENJE 
1.-6.2024. </t>
  </si>
  <si>
    <t>Poslovni objekti</t>
  </si>
  <si>
    <t>Izgradnja djećjeg igrališta</t>
  </si>
  <si>
    <t>Usluge promidžbe i informiranja</t>
  </si>
  <si>
    <t>Računalne usluge</t>
  </si>
  <si>
    <t>K100085 KAPITALNI PROJEKT</t>
  </si>
  <si>
    <t>NABAVA VOZILA</t>
  </si>
  <si>
    <t>PRIJEVOZNA SREDSTVA</t>
  </si>
  <si>
    <t>PRIJEVOZNA SREDSTVA U CESTOVNOM PROMETU</t>
  </si>
  <si>
    <t>INVESTICIJE U GRADITELJSTVU</t>
  </si>
  <si>
    <t>K100096 KAPITALNI PROJEKT</t>
  </si>
  <si>
    <t>IZGRADNJA DJEĆJEG IGRALIŠTA U KRTINAMA</t>
  </si>
  <si>
    <t>POSLOVNI OBJEKTI</t>
  </si>
  <si>
    <t>USLUGE PROMIDŽBE I INFORMIRANJA</t>
  </si>
  <si>
    <t>RAČUNALNE USLUGE</t>
  </si>
  <si>
    <t>G06</t>
  </si>
  <si>
    <t>GLAVNI PROGRAM</t>
  </si>
  <si>
    <t>GOSPODARENJE PROSTOROM</t>
  </si>
  <si>
    <t>G02</t>
  </si>
  <si>
    <t>DRUŠTVENE DJELATNOSTI</t>
  </si>
  <si>
    <t>Prihodi od upravnih i administ.pristojbi</t>
  </si>
  <si>
    <t>Prihodi po posebnim propisima</t>
  </si>
  <si>
    <t>Naknade od financijske imovine</t>
  </si>
  <si>
    <t>dostavljamo vam obrazloženje općeg dijela sa Računa prihoda i rashoda za prvo polugodište 2024.</t>
  </si>
  <si>
    <t>Ukupno ostvareni prihodi izvještajnog razdoblja čine 24,5% od ukupno planiranih prihoda.</t>
  </si>
  <si>
    <t xml:space="preserve">1. Vlastiti prihodi u odnosu na prethodno razdoblje veći su za 17,36%, ali u tekućem razdoblju iznose 44,1% od ukupno </t>
  </si>
  <si>
    <t>planiranih zbog potraživanja za usluge koje još nisu naplaćene.</t>
  </si>
  <si>
    <t>U izvještajnom razdoblju ostvaren je prihod od naknade za izdana jamstva sukladno natječaju u iznosu od 5.800,00</t>
  </si>
  <si>
    <t>2. Iz općih prihoda ostvareno je 57,56% više prihoda za redovnu djelatnost u odnosu na prethodnu godinu,, dok je</t>
  </si>
  <si>
    <t>u odnosu na plan ukupno ostvareno 21,7% prihoda.</t>
  </si>
  <si>
    <t>a) Prihodi za financiranje rashoda poslovanja veći su za 93,81% u odnosu na prethodno razdoblje, dok u odnosu na</t>
  </si>
  <si>
    <t>planiranio čine 38,4%.</t>
  </si>
  <si>
    <t xml:space="preserve">b) Prihodi za nabavu nefinancijske imovine ostvareni su 0,8% u odnosu na planirano. Do kraja poslovne godine očekuje se </t>
  </si>
  <si>
    <t>ostvarenje planiranih prihoda.</t>
  </si>
  <si>
    <t>Ukuppni rashodi veći su za 48,9% u odnosu na prethodnu godinu, dok u odnosu na plan čine 20,5% ostvarenih rashoda.</t>
  </si>
  <si>
    <t xml:space="preserve">Povećanje rahoda naj više očituje se u poziciji plaća i ostalih rashoda zaposlenih zbog većeg broja zaposlenih, </t>
  </si>
  <si>
    <t>povećavanja osnovice i koeficjenta zaposlenih.</t>
  </si>
  <si>
    <t>Planirani rashodi za kapitalni projekt izgradnje djećjeg vrtića u Krtinama do izvještajnog razdoblja nije realiziran.</t>
  </si>
  <si>
    <t>financiran je iz općih prihoda i vlastitih prihoda.</t>
  </si>
  <si>
    <t>3. u planu su prihodi i rashodi za nabavu vozila sukladno Kapitalnom projektu u iznosu od 25.000,00.</t>
  </si>
  <si>
    <t>4. Program 1604 Investicije u graditeljstvu, Kapitalni projekt izgradnje djećjeg igrališta u Krtinama, planiran je u iznosu</t>
  </si>
  <si>
    <t>251.500,00. Cilj tog programa je širenje športske kulture među djecom i mladežom.</t>
  </si>
  <si>
    <t>Stanje novčanih sredstava početkom izvještajnog razdoblja iznosio je 1.951,78, dok na kraju izvještajnog razdoblja</t>
  </si>
  <si>
    <t xml:space="preserve">iznosi 12.398,65 eru. </t>
  </si>
  <si>
    <t>TROŠAK ZAPOSLENIH</t>
  </si>
  <si>
    <t>MATERIJALNI TROŠKOVI</t>
  </si>
  <si>
    <t>OPREMA</t>
  </si>
  <si>
    <t>FINANCIJSKI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</si>
</sst>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\ _k_n_-;\-* #,##0.0\ _k_n_-;_-* &quot;-&quot;??\ _k_n_-;_-@_-"/>
    <numFmt numFmtId="165" formatCode="#,##0.0"/>
    <numFmt numFmtId="166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9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wrapText="1"/>
    </xf>
    <xf numFmtId="166" fontId="1" fillId="0" borderId="3" xfId="0" applyNumberFormat="1" applyFont="1" applyBorder="1"/>
    <xf numFmtId="0" fontId="11" fillId="2" borderId="0" xfId="0" applyFont="1" applyFill="1" applyBorder="1" applyAlignment="1">
      <alignment horizontal="left" vertical="center" wrapText="1"/>
    </xf>
    <xf numFmtId="0" fontId="11" fillId="2" borderId="0" xfId="0" quotePrefix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wrapText="1"/>
    </xf>
    <xf numFmtId="43" fontId="1" fillId="0" borderId="0" xfId="1" applyFont="1" applyBorder="1"/>
    <xf numFmtId="0" fontId="1" fillId="0" borderId="0" xfId="0" applyFont="1" applyBorder="1"/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7" fillId="2" borderId="3" xfId="0" applyFont="1" applyFill="1" applyBorder="1" applyAlignment="1">
      <alignment horizontal="left" vertical="center" wrapText="1"/>
    </xf>
    <xf numFmtId="166" fontId="12" fillId="0" borderId="3" xfId="0" applyNumberFormat="1" applyFont="1" applyBorder="1"/>
    <xf numFmtId="0" fontId="8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3" fontId="5" fillId="3" borderId="3" xfId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center"/>
    </xf>
    <xf numFmtId="43" fontId="5" fillId="0" borderId="3" xfId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164" fontId="5" fillId="0" borderId="3" xfId="1" applyNumberFormat="1" applyFont="1" applyBorder="1" applyAlignment="1">
      <alignment wrapText="1"/>
    </xf>
    <xf numFmtId="43" fontId="5" fillId="3" borderId="3" xfId="1" applyFont="1" applyFill="1" applyBorder="1" applyAlignment="1">
      <alignment horizontal="right" wrapText="1"/>
    </xf>
    <xf numFmtId="43" fontId="5" fillId="3" borderId="3" xfId="1" applyFont="1" applyFill="1" applyBorder="1" applyAlignment="1">
      <alignment horizontal="left" vertical="center" wrapText="1"/>
    </xf>
    <xf numFmtId="164" fontId="5" fillId="3" borderId="3" xfId="1" applyNumberFormat="1" applyFont="1" applyFill="1" applyBorder="1" applyAlignment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3" fontId="16" fillId="2" borderId="4" xfId="1" applyFont="1" applyFill="1" applyBorder="1" applyAlignment="1">
      <alignment horizontal="left" vertical="center"/>
    </xf>
    <xf numFmtId="43" fontId="16" fillId="2" borderId="3" xfId="1" applyFont="1" applyFill="1" applyBorder="1" applyAlignment="1">
      <alignment horizontal="left" vertical="center"/>
    </xf>
    <xf numFmtId="43" fontId="20" fillId="2" borderId="4" xfId="1" applyFont="1" applyFill="1" applyBorder="1" applyAlignment="1">
      <alignment horizontal="left" vertical="center"/>
    </xf>
    <xf numFmtId="43" fontId="20" fillId="2" borderId="3" xfId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 wrapText="1"/>
    </xf>
    <xf numFmtId="43" fontId="16" fillId="4" borderId="4" xfId="1" applyFont="1" applyFill="1" applyBorder="1" applyAlignment="1">
      <alignment horizontal="left" vertical="center"/>
    </xf>
    <xf numFmtId="43" fontId="16" fillId="4" borderId="3" xfId="1" applyFont="1" applyFill="1" applyBorder="1" applyAlignment="1">
      <alignment horizontal="left" vertical="center"/>
    </xf>
    <xf numFmtId="165" fontId="19" fillId="4" borderId="3" xfId="0" applyNumberFormat="1" applyFont="1" applyFill="1" applyBorder="1" applyAlignment="1">
      <alignment horizontal="center" vertical="center"/>
    </xf>
    <xf numFmtId="43" fontId="20" fillId="4" borderId="4" xfId="1" applyFont="1" applyFill="1" applyBorder="1" applyAlignment="1">
      <alignment horizontal="left" vertical="center"/>
    </xf>
    <xf numFmtId="43" fontId="20" fillId="4" borderId="3" xfId="1" applyFont="1" applyFill="1" applyBorder="1" applyAlignment="1">
      <alignment horizontal="left" vertical="center"/>
    </xf>
    <xf numFmtId="43" fontId="20" fillId="5" borderId="3" xfId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/>
    </xf>
    <xf numFmtId="43" fontId="16" fillId="5" borderId="4" xfId="1" applyFont="1" applyFill="1" applyBorder="1" applyAlignment="1">
      <alignment horizontal="left" vertical="center"/>
    </xf>
    <xf numFmtId="43" fontId="16" fillId="5" borderId="3" xfId="1" applyFont="1" applyFill="1" applyBorder="1" applyAlignment="1">
      <alignment horizontal="left" vertical="center"/>
    </xf>
    <xf numFmtId="165" fontId="5" fillId="5" borderId="3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3" fillId="0" borderId="0" xfId="0" applyFont="1"/>
    <xf numFmtId="43" fontId="23" fillId="0" borderId="3" xfId="1" applyFont="1" applyBorder="1"/>
    <xf numFmtId="0" fontId="24" fillId="2" borderId="3" xfId="0" quotePrefix="1" applyFont="1" applyFill="1" applyBorder="1" applyAlignment="1">
      <alignment horizontal="left" vertical="center" wrapText="1" indent="1"/>
    </xf>
    <xf numFmtId="43" fontId="12" fillId="0" borderId="3" xfId="1" applyFont="1" applyBorder="1"/>
    <xf numFmtId="0" fontId="24" fillId="2" borderId="3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/>
    </xf>
    <xf numFmtId="43" fontId="25" fillId="2" borderId="3" xfId="1" applyFont="1" applyFill="1" applyBorder="1" applyAlignment="1">
      <alignment horizontal="right"/>
    </xf>
    <xf numFmtId="43" fontId="26" fillId="2" borderId="3" xfId="1" applyFont="1" applyFill="1" applyBorder="1" applyAlignment="1">
      <alignment horizontal="right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27" fillId="4" borderId="3" xfId="0" quotePrefix="1" applyFont="1" applyFill="1" applyBorder="1" applyAlignment="1">
      <alignment horizontal="left" vertical="center"/>
    </xf>
    <xf numFmtId="0" fontId="28" fillId="4" borderId="3" xfId="0" quotePrefix="1" applyFont="1" applyFill="1" applyBorder="1" applyAlignment="1">
      <alignment horizontal="left" vertical="center"/>
    </xf>
    <xf numFmtId="43" fontId="25" fillId="4" borderId="3" xfId="1" applyFont="1" applyFill="1" applyBorder="1" applyAlignment="1">
      <alignment horizontal="right"/>
    </xf>
    <xf numFmtId="43" fontId="23" fillId="4" borderId="3" xfId="1" applyFont="1" applyFill="1" applyBorder="1"/>
    <xf numFmtId="166" fontId="1" fillId="4" borderId="3" xfId="0" applyNumberFormat="1" applyFont="1" applyFill="1" applyBorder="1"/>
    <xf numFmtId="0" fontId="27" fillId="4" borderId="3" xfId="0" applyFont="1" applyFill="1" applyBorder="1" applyAlignment="1">
      <alignment horizontal="left" vertical="center" wrapText="1"/>
    </xf>
    <xf numFmtId="43" fontId="25" fillId="2" borderId="3" xfId="1" applyFont="1" applyFill="1" applyBorder="1" applyAlignment="1">
      <alignment wrapText="1"/>
    </xf>
    <xf numFmtId="43" fontId="25" fillId="4" borderId="3" xfId="1" applyFont="1" applyFill="1" applyBorder="1" applyAlignment="1">
      <alignment wrapText="1"/>
    </xf>
    <xf numFmtId="43" fontId="26" fillId="2" borderId="3" xfId="1" applyFont="1" applyFill="1" applyBorder="1" applyAlignment="1">
      <alignment wrapText="1"/>
    </xf>
    <xf numFmtId="43" fontId="25" fillId="2" borderId="3" xfId="1" applyFont="1" applyFill="1" applyBorder="1" applyAlignment="1"/>
    <xf numFmtId="43" fontId="26" fillId="2" borderId="3" xfId="1" applyFont="1" applyFill="1" applyBorder="1" applyAlignment="1"/>
    <xf numFmtId="0" fontId="20" fillId="5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2" fontId="1" fillId="0" borderId="3" xfId="0" applyNumberFormat="1" applyFont="1" applyBorder="1"/>
    <xf numFmtId="166" fontId="1" fillId="6" borderId="3" xfId="0" applyNumberFormat="1" applyFont="1" applyFill="1" applyBorder="1"/>
    <xf numFmtId="165" fontId="19" fillId="2" borderId="3" xfId="0" applyNumberFormat="1" applyFont="1" applyFill="1" applyBorder="1" applyAlignment="1">
      <alignment horizontal="center" vertical="center"/>
    </xf>
    <xf numFmtId="165" fontId="19" fillId="5" borderId="3" xfId="0" applyNumberFormat="1" applyFont="1" applyFill="1" applyBorder="1" applyAlignment="1">
      <alignment horizontal="center" vertical="center"/>
    </xf>
    <xf numFmtId="165" fontId="19" fillId="6" borderId="3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7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workbookViewId="0">
      <selection activeCell="G26" sqref="G26"/>
    </sheetView>
  </sheetViews>
  <sheetFormatPr defaultRowHeight="14.4" x14ac:dyDescent="0.3"/>
  <cols>
    <col min="6" max="8" width="25.33203125" customWidth="1"/>
    <col min="9" max="9" width="21.44140625" customWidth="1"/>
    <col min="10" max="10" width="25.33203125" customWidth="1"/>
    <col min="11" max="12" width="15.6640625" customWidth="1"/>
  </cols>
  <sheetData>
    <row r="1" spans="2:12" ht="42" customHeight="1" x14ac:dyDescent="0.3">
      <c r="B1" s="148" t="s">
        <v>167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2:12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">
      <c r="B3" s="148" t="s">
        <v>11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12" ht="36" customHeight="1" x14ac:dyDescent="0.3">
      <c r="B4" s="167" t="s">
        <v>107</v>
      </c>
      <c r="C4" s="167"/>
      <c r="D4" s="167"/>
      <c r="E4" s="2"/>
      <c r="F4" s="2"/>
      <c r="G4" s="2"/>
      <c r="H4" s="2"/>
      <c r="I4" s="2"/>
      <c r="J4" s="3"/>
      <c r="K4" s="3"/>
    </row>
    <row r="5" spans="2:12" ht="18" customHeight="1" x14ac:dyDescent="0.3">
      <c r="B5" s="148" t="s">
        <v>57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2:12" ht="18" customHeight="1" x14ac:dyDescent="0.3">
      <c r="B6" s="35"/>
      <c r="C6" s="36"/>
      <c r="D6" s="36"/>
      <c r="E6" s="36"/>
      <c r="F6" s="36"/>
      <c r="G6" s="36"/>
      <c r="H6" s="36"/>
      <c r="I6" s="36"/>
      <c r="J6" s="36"/>
      <c r="K6" s="36"/>
    </row>
    <row r="7" spans="2:12" x14ac:dyDescent="0.3">
      <c r="B7" s="161" t="s">
        <v>58</v>
      </c>
      <c r="C7" s="161"/>
      <c r="D7" s="161"/>
      <c r="E7" s="161"/>
      <c r="F7" s="161"/>
      <c r="G7" s="4"/>
      <c r="H7" s="4"/>
      <c r="I7" s="4"/>
      <c r="J7" s="4"/>
      <c r="K7" s="21"/>
    </row>
    <row r="8" spans="2:12" ht="26.4" x14ac:dyDescent="0.3">
      <c r="B8" s="162" t="s">
        <v>6</v>
      </c>
      <c r="C8" s="163"/>
      <c r="D8" s="163"/>
      <c r="E8" s="163"/>
      <c r="F8" s="164"/>
      <c r="G8" s="24" t="s">
        <v>59</v>
      </c>
      <c r="H8" s="1" t="s">
        <v>168</v>
      </c>
      <c r="I8" s="1" t="s">
        <v>169</v>
      </c>
      <c r="J8" s="24" t="s">
        <v>170</v>
      </c>
      <c r="K8" s="1" t="s">
        <v>16</v>
      </c>
      <c r="L8" s="1" t="s">
        <v>49</v>
      </c>
    </row>
    <row r="9" spans="2:12" s="27" customFormat="1" ht="10.199999999999999" x14ac:dyDescent="0.2">
      <c r="B9" s="155">
        <v>1</v>
      </c>
      <c r="C9" s="155"/>
      <c r="D9" s="155"/>
      <c r="E9" s="155"/>
      <c r="F9" s="156"/>
      <c r="G9" s="26">
        <v>2</v>
      </c>
      <c r="H9" s="25">
        <v>3</v>
      </c>
      <c r="I9" s="25">
        <v>4</v>
      </c>
      <c r="J9" s="25">
        <v>5</v>
      </c>
      <c r="K9" s="25" t="s">
        <v>18</v>
      </c>
      <c r="L9" s="25" t="s">
        <v>19</v>
      </c>
    </row>
    <row r="10" spans="2:12" ht="15.6" x14ac:dyDescent="0.3">
      <c r="B10" s="157" t="s">
        <v>0</v>
      </c>
      <c r="C10" s="158"/>
      <c r="D10" s="158"/>
      <c r="E10" s="158"/>
      <c r="F10" s="159"/>
      <c r="G10" s="58">
        <v>108341.08</v>
      </c>
      <c r="H10" s="58">
        <v>682200</v>
      </c>
      <c r="I10" s="58">
        <v>764160</v>
      </c>
      <c r="J10" s="58">
        <v>167333.92000000001</v>
      </c>
      <c r="K10" s="59">
        <v>112.2</v>
      </c>
      <c r="L10" s="60">
        <f>J10/H10*100</f>
        <v>24.5285722661976</v>
      </c>
    </row>
    <row r="11" spans="2:12" ht="15.6" x14ac:dyDescent="0.3">
      <c r="B11" s="160" t="s">
        <v>50</v>
      </c>
      <c r="C11" s="151"/>
      <c r="D11" s="151"/>
      <c r="E11" s="151"/>
      <c r="F11" s="153"/>
      <c r="G11" s="61">
        <v>108341.08</v>
      </c>
      <c r="H11" s="61">
        <v>682200</v>
      </c>
      <c r="I11" s="61">
        <v>764160</v>
      </c>
      <c r="J11" s="61">
        <v>167333.92000000001</v>
      </c>
      <c r="K11" s="62">
        <v>112.2</v>
      </c>
      <c r="L11" s="60">
        <f t="shared" ref="L11:L15" si="0">J11/H11*100</f>
        <v>24.5285722661976</v>
      </c>
    </row>
    <row r="12" spans="2:12" ht="15.6" x14ac:dyDescent="0.3">
      <c r="B12" s="152" t="s">
        <v>55</v>
      </c>
      <c r="C12" s="153"/>
      <c r="D12" s="153"/>
      <c r="E12" s="153"/>
      <c r="F12" s="153"/>
      <c r="G12" s="63"/>
      <c r="H12" s="63"/>
      <c r="I12" s="63"/>
      <c r="J12" s="63"/>
      <c r="K12" s="62"/>
      <c r="L12" s="60"/>
    </row>
    <row r="13" spans="2:12" ht="15.6" x14ac:dyDescent="0.3">
      <c r="B13" s="64" t="s">
        <v>1</v>
      </c>
      <c r="C13" s="65"/>
      <c r="D13" s="65"/>
      <c r="E13" s="65"/>
      <c r="F13" s="65"/>
      <c r="G13" s="58">
        <v>105163.26</v>
      </c>
      <c r="H13" s="58">
        <v>682200</v>
      </c>
      <c r="I13" s="58">
        <f>I14+I15</f>
        <v>764160</v>
      </c>
      <c r="J13" s="58">
        <f>J14+J15</f>
        <v>156583.11000000002</v>
      </c>
      <c r="K13" s="59"/>
      <c r="L13" s="60">
        <f t="shared" si="0"/>
        <v>22.952669305189097</v>
      </c>
    </row>
    <row r="14" spans="2:12" ht="15.6" x14ac:dyDescent="0.3">
      <c r="B14" s="150" t="s">
        <v>51</v>
      </c>
      <c r="C14" s="151"/>
      <c r="D14" s="151"/>
      <c r="E14" s="151"/>
      <c r="F14" s="151"/>
      <c r="G14" s="61">
        <v>87974.51</v>
      </c>
      <c r="H14" s="61">
        <v>356700</v>
      </c>
      <c r="I14" s="61">
        <v>368660</v>
      </c>
      <c r="J14" s="61">
        <v>154279.41</v>
      </c>
      <c r="K14" s="66">
        <v>106.9</v>
      </c>
      <c r="L14" s="60">
        <f t="shared" si="0"/>
        <v>43.251867115222872</v>
      </c>
    </row>
    <row r="15" spans="2:12" ht="15.6" x14ac:dyDescent="0.3">
      <c r="B15" s="152" t="s">
        <v>52</v>
      </c>
      <c r="C15" s="153"/>
      <c r="D15" s="153"/>
      <c r="E15" s="153"/>
      <c r="F15" s="153"/>
      <c r="G15" s="61">
        <v>17188.75</v>
      </c>
      <c r="H15" s="61">
        <v>325500</v>
      </c>
      <c r="I15" s="61">
        <v>395500</v>
      </c>
      <c r="J15" s="61">
        <v>2303.6999999999998</v>
      </c>
      <c r="K15" s="66">
        <v>253.9</v>
      </c>
      <c r="L15" s="60">
        <f t="shared" si="0"/>
        <v>0.70774193548387099</v>
      </c>
    </row>
    <row r="16" spans="2:12" ht="15.6" x14ac:dyDescent="0.3">
      <c r="B16" s="166" t="s">
        <v>60</v>
      </c>
      <c r="C16" s="158"/>
      <c r="D16" s="158"/>
      <c r="E16" s="158"/>
      <c r="F16" s="158"/>
      <c r="G16" s="58">
        <v>3177.82</v>
      </c>
      <c r="H16" s="58">
        <v>0</v>
      </c>
      <c r="I16" s="67"/>
      <c r="J16" s="68">
        <f>J10-J13</f>
        <v>10750.809999999998</v>
      </c>
      <c r="K16" s="69">
        <v>42.2</v>
      </c>
      <c r="L16" s="60"/>
    </row>
    <row r="17" spans="1:43" ht="17.399999999999999" x14ac:dyDescent="0.3">
      <c r="B17" s="2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43" ht="18" customHeight="1" x14ac:dyDescent="0.3">
      <c r="B18" s="161" t="s">
        <v>61</v>
      </c>
      <c r="C18" s="161"/>
      <c r="D18" s="161"/>
      <c r="E18" s="161"/>
      <c r="F18" s="161"/>
      <c r="G18" s="17"/>
      <c r="H18" s="17"/>
      <c r="I18" s="18"/>
      <c r="J18" s="18"/>
      <c r="K18" s="18"/>
      <c r="L18" s="18"/>
    </row>
    <row r="19" spans="1:43" ht="26.4" x14ac:dyDescent="0.3">
      <c r="B19" s="162" t="s">
        <v>6</v>
      </c>
      <c r="C19" s="163"/>
      <c r="D19" s="163"/>
      <c r="E19" s="163"/>
      <c r="F19" s="164"/>
      <c r="G19" s="24" t="s">
        <v>59</v>
      </c>
      <c r="H19" s="1" t="s">
        <v>168</v>
      </c>
      <c r="I19" s="1" t="s">
        <v>169</v>
      </c>
      <c r="J19" s="24" t="s">
        <v>170</v>
      </c>
      <c r="K19" s="1" t="s">
        <v>16</v>
      </c>
      <c r="L19" s="1" t="s">
        <v>49</v>
      </c>
    </row>
    <row r="20" spans="1:43" s="27" customFormat="1" x14ac:dyDescent="0.3">
      <c r="B20" s="155">
        <v>1</v>
      </c>
      <c r="C20" s="155"/>
      <c r="D20" s="155"/>
      <c r="E20" s="155"/>
      <c r="F20" s="156"/>
      <c r="G20" s="26">
        <v>2</v>
      </c>
      <c r="H20" s="25">
        <v>3</v>
      </c>
      <c r="I20" s="25">
        <v>4</v>
      </c>
      <c r="J20" s="25">
        <v>5</v>
      </c>
      <c r="K20" s="25" t="s">
        <v>18</v>
      </c>
      <c r="L20" s="25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7"/>
      <c r="B21" s="160" t="s">
        <v>53</v>
      </c>
      <c r="C21" s="171"/>
      <c r="D21" s="171"/>
      <c r="E21" s="171"/>
      <c r="F21" s="172"/>
      <c r="G21" s="63"/>
      <c r="H21" s="63"/>
      <c r="I21" s="63"/>
      <c r="J21" s="63"/>
      <c r="K21" s="63"/>
      <c r="L21" s="19"/>
    </row>
    <row r="22" spans="1:43" ht="15.6" x14ac:dyDescent="0.3">
      <c r="A22" s="27"/>
      <c r="B22" s="160" t="s">
        <v>54</v>
      </c>
      <c r="C22" s="151"/>
      <c r="D22" s="151"/>
      <c r="E22" s="151"/>
      <c r="F22" s="151"/>
      <c r="G22" s="63"/>
      <c r="H22" s="63"/>
      <c r="I22" s="63"/>
      <c r="J22" s="63"/>
      <c r="K22" s="63"/>
      <c r="L22" s="19"/>
    </row>
    <row r="23" spans="1:43" s="37" customFormat="1" ht="15" customHeight="1" x14ac:dyDescent="0.3">
      <c r="A23" s="27"/>
      <c r="B23" s="168" t="s">
        <v>56</v>
      </c>
      <c r="C23" s="169"/>
      <c r="D23" s="169"/>
      <c r="E23" s="169"/>
      <c r="F23" s="170"/>
      <c r="G23" s="70"/>
      <c r="H23" s="70"/>
      <c r="I23" s="70"/>
      <c r="J23" s="70"/>
      <c r="K23" s="70"/>
      <c r="L23" s="2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7" customFormat="1" ht="15" customHeight="1" x14ac:dyDescent="0.3">
      <c r="A24" s="27"/>
      <c r="B24" s="168" t="s">
        <v>62</v>
      </c>
      <c r="C24" s="169"/>
      <c r="D24" s="169"/>
      <c r="E24" s="169"/>
      <c r="F24" s="170"/>
      <c r="G24" s="58">
        <v>5961</v>
      </c>
      <c r="H24" s="58"/>
      <c r="I24" s="58"/>
      <c r="J24" s="58">
        <v>2005.78</v>
      </c>
      <c r="K24" s="59">
        <f>J24/G24*100</f>
        <v>33.64838114410334</v>
      </c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5.6" x14ac:dyDescent="0.3">
      <c r="A25" s="27"/>
      <c r="B25" s="166" t="s">
        <v>63</v>
      </c>
      <c r="C25" s="158"/>
      <c r="D25" s="158"/>
      <c r="E25" s="158"/>
      <c r="F25" s="158"/>
      <c r="G25" s="58">
        <v>9138.82</v>
      </c>
      <c r="H25" s="58"/>
      <c r="I25" s="58"/>
      <c r="J25" s="58">
        <v>12756.59</v>
      </c>
      <c r="K25" s="59">
        <f>J25/G25*100</f>
        <v>139.5868394387897</v>
      </c>
      <c r="L25" s="20"/>
    </row>
    <row r="26" spans="1:43" ht="15.6" x14ac:dyDescent="0.3">
      <c r="B26" s="14"/>
      <c r="C26" s="15"/>
      <c r="D26" s="15"/>
      <c r="E26" s="15"/>
      <c r="F26" s="15"/>
      <c r="G26" s="16"/>
      <c r="H26" s="16"/>
      <c r="I26" s="16"/>
      <c r="J26" s="16"/>
      <c r="K26" s="16"/>
    </row>
    <row r="27" spans="1:43" ht="15.6" x14ac:dyDescent="0.3">
      <c r="B27" s="173" t="s">
        <v>69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</row>
    <row r="28" spans="1:43" ht="15.6" x14ac:dyDescent="0.3">
      <c r="B28" s="14"/>
      <c r="C28" s="15"/>
      <c r="D28" s="15"/>
      <c r="E28" s="15"/>
      <c r="F28" s="15"/>
      <c r="G28" s="16"/>
      <c r="H28" s="16"/>
      <c r="I28" s="16"/>
      <c r="J28" s="16"/>
      <c r="K28" s="16"/>
    </row>
    <row r="29" spans="1:43" ht="15" customHeight="1" x14ac:dyDescent="0.3">
      <c r="B29" s="154" t="s">
        <v>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</row>
    <row r="30" spans="1:43" x14ac:dyDescent="0.3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43" ht="15" customHeight="1" x14ac:dyDescent="0.3">
      <c r="B31" s="154" t="s">
        <v>64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</row>
    <row r="32" spans="1:43" ht="36.75" customHeight="1" x14ac:dyDescent="0.3"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2:12" x14ac:dyDescent="0.3"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2:12" ht="15" customHeight="1" x14ac:dyDescent="0.3">
      <c r="B34" s="165" t="s">
        <v>70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2:12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9"/>
  <sheetViews>
    <sheetView topLeftCell="A26" workbookViewId="0">
      <selection activeCell="F47" sqref="F4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8.33203125" customWidth="1"/>
    <col min="6" max="6" width="48.33203125" customWidth="1"/>
    <col min="7" max="7" width="24.44140625" customWidth="1"/>
    <col min="8" max="8" width="19.5546875" customWidth="1"/>
    <col min="9" max="9" width="17.33203125" customWidth="1"/>
    <col min="10" max="10" width="22.88671875" customWidth="1"/>
    <col min="11" max="11" width="11.33203125" customWidth="1"/>
    <col min="12" max="12" width="12.21875" customWidth="1"/>
  </cols>
  <sheetData>
    <row r="1" spans="2:12" ht="18" customHeight="1" x14ac:dyDescent="0.3">
      <c r="B1" s="2"/>
      <c r="C1" s="2"/>
      <c r="D1" s="2"/>
      <c r="E1" s="2"/>
      <c r="F1" s="71" t="s">
        <v>107</v>
      </c>
      <c r="G1" s="2"/>
      <c r="H1" s="2"/>
      <c r="I1" s="2"/>
      <c r="J1" s="2"/>
      <c r="K1" s="2"/>
      <c r="L1" s="33"/>
    </row>
    <row r="2" spans="2:12" ht="15.75" customHeight="1" x14ac:dyDescent="0.3">
      <c r="B2" s="148" t="s">
        <v>11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42"/>
      <c r="K3" s="42"/>
      <c r="L3" s="33"/>
    </row>
    <row r="4" spans="2:12" ht="18" customHeight="1" x14ac:dyDescent="0.3">
      <c r="B4" s="148" t="s">
        <v>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2" ht="17.399999999999999" x14ac:dyDescent="0.3">
      <c r="B5" s="2"/>
      <c r="C5" s="2"/>
      <c r="D5" s="2"/>
      <c r="E5" s="2"/>
      <c r="F5" s="2"/>
      <c r="G5" s="2"/>
      <c r="H5" s="2"/>
      <c r="I5" s="2"/>
      <c r="J5" s="42"/>
      <c r="K5" s="42"/>
      <c r="L5" s="33"/>
    </row>
    <row r="6" spans="2:12" ht="15.75" customHeight="1" x14ac:dyDescent="0.3">
      <c r="B6" s="148" t="s">
        <v>17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2:12" ht="17.399999999999999" x14ac:dyDescent="0.3">
      <c r="B7" s="2"/>
      <c r="C7" s="2"/>
      <c r="D7" s="2"/>
      <c r="E7" s="2"/>
      <c r="F7" s="2"/>
      <c r="G7" s="2"/>
      <c r="H7" s="2"/>
      <c r="I7" s="2"/>
      <c r="J7" s="42"/>
      <c r="K7" s="42"/>
      <c r="L7" s="33"/>
    </row>
    <row r="8" spans="2:12" ht="26.4" x14ac:dyDescent="0.3">
      <c r="B8" s="174" t="s">
        <v>6</v>
      </c>
      <c r="C8" s="175"/>
      <c r="D8" s="175"/>
      <c r="E8" s="175"/>
      <c r="F8" s="176"/>
      <c r="G8" s="38" t="s">
        <v>59</v>
      </c>
      <c r="H8" s="38" t="s">
        <v>168</v>
      </c>
      <c r="I8" s="38" t="s">
        <v>169</v>
      </c>
      <c r="J8" s="38" t="s">
        <v>172</v>
      </c>
      <c r="K8" s="38" t="s">
        <v>16</v>
      </c>
      <c r="L8" s="38" t="s">
        <v>49</v>
      </c>
    </row>
    <row r="9" spans="2:12" ht="16.5" customHeight="1" x14ac:dyDescent="0.3">
      <c r="B9" s="174">
        <v>1</v>
      </c>
      <c r="C9" s="175"/>
      <c r="D9" s="175"/>
      <c r="E9" s="175"/>
      <c r="F9" s="176"/>
      <c r="G9" s="38">
        <v>2</v>
      </c>
      <c r="H9" s="38">
        <v>3</v>
      </c>
      <c r="I9" s="38">
        <v>4</v>
      </c>
      <c r="J9" s="38">
        <v>5</v>
      </c>
      <c r="K9" s="38" t="s">
        <v>18</v>
      </c>
      <c r="L9" s="38" t="s">
        <v>19</v>
      </c>
    </row>
    <row r="10" spans="2:12" ht="15.6" x14ac:dyDescent="0.3">
      <c r="B10" s="119"/>
      <c r="C10" s="119"/>
      <c r="D10" s="119"/>
      <c r="E10" s="119"/>
      <c r="F10" s="119" t="s">
        <v>20</v>
      </c>
      <c r="G10" s="117">
        <v>108341.08</v>
      </c>
      <c r="H10" s="117">
        <v>682200</v>
      </c>
      <c r="I10" s="117">
        <v>764160</v>
      </c>
      <c r="J10" s="112">
        <v>167333.92000000001</v>
      </c>
      <c r="K10" s="139">
        <f>J10/G10*100</f>
        <v>154.45103556287239</v>
      </c>
      <c r="L10" s="43">
        <f>J10/H10*100</f>
        <v>24.5285722661976</v>
      </c>
    </row>
    <row r="11" spans="2:12" ht="15.75" customHeight="1" x14ac:dyDescent="0.3">
      <c r="B11" s="119">
        <v>6</v>
      </c>
      <c r="C11" s="119"/>
      <c r="D11" s="119"/>
      <c r="E11" s="119"/>
      <c r="F11" s="119" t="s">
        <v>2</v>
      </c>
      <c r="G11" s="117">
        <v>108341.08</v>
      </c>
      <c r="H11" s="117">
        <f>H18+H22</f>
        <v>682200</v>
      </c>
      <c r="I11" s="117">
        <f>I18+I22</f>
        <v>764160</v>
      </c>
      <c r="J11" s="112">
        <f>J12+J15+J18+J21</f>
        <v>167333.92000000001</v>
      </c>
      <c r="K11" s="139">
        <f t="shared" ref="K11:K24" si="0">J11/G11*100</f>
        <v>154.45103556287239</v>
      </c>
      <c r="L11" s="43">
        <f t="shared" ref="L11:L24" si="1">J11/H11*100</f>
        <v>24.5285722661976</v>
      </c>
    </row>
    <row r="12" spans="2:12" ht="15.6" x14ac:dyDescent="0.3">
      <c r="B12" s="120"/>
      <c r="C12" s="120">
        <v>64</v>
      </c>
      <c r="D12" s="120"/>
      <c r="E12" s="120"/>
      <c r="F12" s="120" t="s">
        <v>76</v>
      </c>
      <c r="G12" s="117">
        <v>0</v>
      </c>
      <c r="H12" s="117">
        <v>0</v>
      </c>
      <c r="I12" s="117">
        <v>0</v>
      </c>
      <c r="J12" s="112">
        <v>0.03</v>
      </c>
      <c r="K12" s="139"/>
      <c r="L12" s="43"/>
    </row>
    <row r="13" spans="2:12" ht="15.6" x14ac:dyDescent="0.3">
      <c r="B13" s="120"/>
      <c r="C13" s="120"/>
      <c r="D13" s="120">
        <v>641</v>
      </c>
      <c r="E13" s="120"/>
      <c r="F13" s="120" t="s">
        <v>77</v>
      </c>
      <c r="G13" s="117">
        <v>0</v>
      </c>
      <c r="H13" s="117">
        <v>0</v>
      </c>
      <c r="I13" s="117">
        <v>0</v>
      </c>
      <c r="J13" s="112">
        <v>0.03</v>
      </c>
      <c r="K13" s="139"/>
      <c r="L13" s="43"/>
    </row>
    <row r="14" spans="2:12" ht="15.6" x14ac:dyDescent="0.3">
      <c r="B14" s="120"/>
      <c r="C14" s="120"/>
      <c r="D14" s="121"/>
      <c r="E14" s="121">
        <v>6413</v>
      </c>
      <c r="F14" s="121" t="s">
        <v>78</v>
      </c>
      <c r="G14" s="117">
        <v>0</v>
      </c>
      <c r="H14" s="117">
        <v>0</v>
      </c>
      <c r="I14" s="117">
        <v>0</v>
      </c>
      <c r="J14" s="112">
        <v>0.03</v>
      </c>
      <c r="K14" s="139"/>
      <c r="L14" s="43"/>
    </row>
    <row r="15" spans="2:12" ht="15.6" x14ac:dyDescent="0.3">
      <c r="B15" s="120"/>
      <c r="C15" s="120">
        <v>65</v>
      </c>
      <c r="D15" s="121"/>
      <c r="E15" s="121"/>
      <c r="F15" s="121" t="s">
        <v>195</v>
      </c>
      <c r="G15" s="117">
        <v>0</v>
      </c>
      <c r="H15" s="117">
        <v>0</v>
      </c>
      <c r="I15" s="117">
        <v>0</v>
      </c>
      <c r="J15" s="112">
        <v>5800</v>
      </c>
      <c r="K15" s="139"/>
      <c r="L15" s="43"/>
    </row>
    <row r="16" spans="2:12" ht="15.6" x14ac:dyDescent="0.3">
      <c r="B16" s="120"/>
      <c r="C16" s="120"/>
      <c r="D16" s="121">
        <v>652</v>
      </c>
      <c r="E16" s="121"/>
      <c r="F16" s="121" t="s">
        <v>196</v>
      </c>
      <c r="G16" s="117">
        <v>0</v>
      </c>
      <c r="H16" s="117">
        <v>0</v>
      </c>
      <c r="I16" s="117">
        <v>0</v>
      </c>
      <c r="J16" s="112">
        <v>5800</v>
      </c>
      <c r="K16" s="139"/>
      <c r="L16" s="43"/>
    </row>
    <row r="17" spans="2:12" ht="15.6" x14ac:dyDescent="0.3">
      <c r="B17" s="120"/>
      <c r="C17" s="120"/>
      <c r="D17" s="121"/>
      <c r="E17" s="121">
        <v>6527</v>
      </c>
      <c r="F17" s="121" t="s">
        <v>197</v>
      </c>
      <c r="G17" s="117">
        <v>0</v>
      </c>
      <c r="H17" s="117">
        <v>0</v>
      </c>
      <c r="I17" s="117">
        <v>0</v>
      </c>
      <c r="J17" s="112">
        <v>5800</v>
      </c>
      <c r="K17" s="139"/>
      <c r="L17" s="43"/>
    </row>
    <row r="18" spans="2:12" ht="31.2" x14ac:dyDescent="0.3">
      <c r="B18" s="120"/>
      <c r="C18" s="120">
        <v>66</v>
      </c>
      <c r="D18" s="121"/>
      <c r="E18" s="121"/>
      <c r="F18" s="119" t="s">
        <v>21</v>
      </c>
      <c r="G18" s="117">
        <v>22802.84</v>
      </c>
      <c r="H18" s="117">
        <v>60700</v>
      </c>
      <c r="I18" s="117">
        <v>60700</v>
      </c>
      <c r="J18" s="112">
        <v>26762.32</v>
      </c>
      <c r="K18" s="139">
        <f t="shared" si="0"/>
        <v>117.36397746947308</v>
      </c>
      <c r="L18" s="43">
        <f t="shared" si="1"/>
        <v>44.089489291598021</v>
      </c>
    </row>
    <row r="19" spans="2:12" ht="31.2" x14ac:dyDescent="0.3">
      <c r="B19" s="120"/>
      <c r="C19" s="120"/>
      <c r="D19" s="121">
        <v>661</v>
      </c>
      <c r="E19" s="121"/>
      <c r="F19" s="119" t="s">
        <v>22</v>
      </c>
      <c r="G19" s="117">
        <v>22802.84</v>
      </c>
      <c r="H19" s="117">
        <v>60700</v>
      </c>
      <c r="I19" s="117">
        <v>60700</v>
      </c>
      <c r="J19" s="112">
        <v>26762.32</v>
      </c>
      <c r="K19" s="139">
        <f t="shared" si="0"/>
        <v>117.36397746947308</v>
      </c>
      <c r="L19" s="43">
        <f t="shared" si="1"/>
        <v>44.089489291598021</v>
      </c>
    </row>
    <row r="20" spans="2:12" ht="15.6" x14ac:dyDescent="0.3">
      <c r="B20" s="120"/>
      <c r="C20" s="120"/>
      <c r="D20" s="121"/>
      <c r="E20" s="121">
        <v>6615</v>
      </c>
      <c r="F20" s="119" t="s">
        <v>71</v>
      </c>
      <c r="G20" s="117">
        <v>22802.84</v>
      </c>
      <c r="H20" s="117">
        <v>60700</v>
      </c>
      <c r="I20" s="117">
        <v>60700</v>
      </c>
      <c r="J20" s="112">
        <v>26762.32</v>
      </c>
      <c r="K20" s="139">
        <f t="shared" si="0"/>
        <v>117.36397746947308</v>
      </c>
      <c r="L20" s="43">
        <f t="shared" si="1"/>
        <v>44.089489291598021</v>
      </c>
    </row>
    <row r="21" spans="2:12" ht="15.6" x14ac:dyDescent="0.3">
      <c r="B21" s="120"/>
      <c r="C21" s="120">
        <v>67</v>
      </c>
      <c r="D21" s="121"/>
      <c r="E21" s="121"/>
      <c r="F21" s="119" t="s">
        <v>72</v>
      </c>
      <c r="G21" s="117">
        <v>85538.240000000005</v>
      </c>
      <c r="H21" s="117">
        <v>621500</v>
      </c>
      <c r="I21" s="117">
        <v>703460</v>
      </c>
      <c r="J21" s="112">
        <v>134771.57</v>
      </c>
      <c r="K21" s="139">
        <f t="shared" si="0"/>
        <v>157.55709960831553</v>
      </c>
      <c r="L21" s="43">
        <f t="shared" si="1"/>
        <v>21.684886564762675</v>
      </c>
    </row>
    <row r="22" spans="2:12" s="33" customFormat="1" ht="15.6" x14ac:dyDescent="0.3">
      <c r="B22" s="120"/>
      <c r="C22" s="120"/>
      <c r="D22" s="121">
        <v>671</v>
      </c>
      <c r="E22" s="121"/>
      <c r="F22" s="119" t="s">
        <v>73</v>
      </c>
      <c r="G22" s="117">
        <v>85538.240000000005</v>
      </c>
      <c r="H22" s="117">
        <f>H23+H24</f>
        <v>621500</v>
      </c>
      <c r="I22" s="117">
        <f>I23+I24</f>
        <v>703460</v>
      </c>
      <c r="J22" s="112">
        <v>134771.57</v>
      </c>
      <c r="K22" s="139">
        <f t="shared" si="0"/>
        <v>157.55709960831553</v>
      </c>
      <c r="L22" s="43">
        <f t="shared" si="1"/>
        <v>21.684886564762675</v>
      </c>
    </row>
    <row r="23" spans="2:12" ht="15.6" x14ac:dyDescent="0.3">
      <c r="B23" s="120"/>
      <c r="C23" s="120"/>
      <c r="D23" s="121"/>
      <c r="E23" s="121">
        <v>6711</v>
      </c>
      <c r="F23" s="122" t="s">
        <v>74</v>
      </c>
      <c r="G23" s="117">
        <v>68349.490000000005</v>
      </c>
      <c r="H23" s="117">
        <v>345000</v>
      </c>
      <c r="I23" s="117">
        <v>356960</v>
      </c>
      <c r="J23" s="112">
        <v>132467.87</v>
      </c>
      <c r="K23" s="139">
        <f t="shared" si="0"/>
        <v>193.80959536055059</v>
      </c>
      <c r="L23" s="43">
        <f t="shared" si="1"/>
        <v>38.396484057971016</v>
      </c>
    </row>
    <row r="24" spans="2:12" ht="15.6" x14ac:dyDescent="0.3">
      <c r="B24" s="120"/>
      <c r="C24" s="120"/>
      <c r="D24" s="120"/>
      <c r="E24" s="120">
        <v>6712</v>
      </c>
      <c r="F24" s="122" t="s">
        <v>75</v>
      </c>
      <c r="G24" s="117">
        <v>17188.75</v>
      </c>
      <c r="H24" s="117">
        <v>276500</v>
      </c>
      <c r="I24" s="117">
        <v>346500</v>
      </c>
      <c r="J24" s="112">
        <v>2303.6999999999998</v>
      </c>
      <c r="K24" s="139">
        <f t="shared" si="0"/>
        <v>13.402370736673696</v>
      </c>
      <c r="L24" s="43">
        <f t="shared" si="1"/>
        <v>0.83316455696202518</v>
      </c>
    </row>
    <row r="25" spans="2:12" ht="15.75" customHeigh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2" ht="15.75" customHeight="1" x14ac:dyDescent="0.3">
      <c r="B26" s="2"/>
      <c r="C26" s="2"/>
      <c r="D26" s="2"/>
      <c r="E26" s="2"/>
      <c r="F26" s="2"/>
      <c r="G26" s="2"/>
      <c r="H26" s="2"/>
      <c r="I26" s="2"/>
      <c r="J26" s="42"/>
      <c r="K26" s="42"/>
      <c r="L26" s="42"/>
    </row>
    <row r="27" spans="2:12" ht="26.4" x14ac:dyDescent="0.3">
      <c r="B27" s="177" t="s">
        <v>6</v>
      </c>
      <c r="C27" s="178"/>
      <c r="D27" s="178"/>
      <c r="E27" s="178"/>
      <c r="F27" s="179"/>
      <c r="G27" s="38" t="s">
        <v>59</v>
      </c>
      <c r="H27" s="38" t="s">
        <v>168</v>
      </c>
      <c r="I27" s="38" t="s">
        <v>169</v>
      </c>
      <c r="J27" s="38" t="s">
        <v>171</v>
      </c>
      <c r="K27" s="38" t="s">
        <v>16</v>
      </c>
      <c r="L27" s="38" t="s">
        <v>49</v>
      </c>
    </row>
    <row r="28" spans="2:12" ht="12.75" customHeight="1" x14ac:dyDescent="0.3">
      <c r="B28" s="174">
        <v>1</v>
      </c>
      <c r="C28" s="175"/>
      <c r="D28" s="175"/>
      <c r="E28" s="175"/>
      <c r="F28" s="176"/>
      <c r="G28" s="38">
        <v>2</v>
      </c>
      <c r="H28" s="38">
        <v>3</v>
      </c>
      <c r="I28" s="38">
        <v>4</v>
      </c>
      <c r="J28" s="38">
        <v>5</v>
      </c>
      <c r="K28" s="38" t="s">
        <v>18</v>
      </c>
      <c r="L28" s="38" t="s">
        <v>19</v>
      </c>
    </row>
    <row r="29" spans="2:12" ht="15.6" x14ac:dyDescent="0.3">
      <c r="B29" s="119"/>
      <c r="C29" s="119"/>
      <c r="D29" s="119"/>
      <c r="E29" s="119"/>
      <c r="F29" s="119" t="s">
        <v>7</v>
      </c>
      <c r="G29" s="117">
        <v>105163.26</v>
      </c>
      <c r="H29" s="117">
        <f>H61+H30</f>
        <v>682200</v>
      </c>
      <c r="I29" s="117">
        <f>I61+I30</f>
        <v>764160</v>
      </c>
      <c r="J29" s="112">
        <f>J61+J30</f>
        <v>156583.11000000004</v>
      </c>
      <c r="K29" s="139">
        <f>J29/G29*100</f>
        <v>148.89526056913797</v>
      </c>
      <c r="L29" s="43">
        <f>J29/I29*100</f>
        <v>20.490880182160808</v>
      </c>
    </row>
    <row r="30" spans="2:12" ht="15.6" x14ac:dyDescent="0.3">
      <c r="B30" s="119">
        <v>3</v>
      </c>
      <c r="C30" s="119"/>
      <c r="D30" s="119"/>
      <c r="E30" s="119"/>
      <c r="F30" s="119" t="s">
        <v>3</v>
      </c>
      <c r="G30" s="117">
        <v>87974.51</v>
      </c>
      <c r="H30" s="117">
        <f>H58+H31+H36</f>
        <v>356700</v>
      </c>
      <c r="I30" s="117">
        <f>I58+I31+I36</f>
        <v>368660</v>
      </c>
      <c r="J30" s="112">
        <f>J31+J36+J58</f>
        <v>154279.41000000003</v>
      </c>
      <c r="K30" s="139">
        <f t="shared" ref="K30:K66" si="2">J30/G30*100</f>
        <v>175.36830838841846</v>
      </c>
      <c r="L30" s="43">
        <f t="shared" ref="L30:L66" si="3">J30/H30*100</f>
        <v>43.251867115222886</v>
      </c>
    </row>
    <row r="31" spans="2:12" ht="15.6" x14ac:dyDescent="0.3">
      <c r="B31" s="119"/>
      <c r="C31" s="119">
        <v>31</v>
      </c>
      <c r="D31" s="119"/>
      <c r="E31" s="119"/>
      <c r="F31" s="119" t="s">
        <v>4</v>
      </c>
      <c r="G31" s="117">
        <v>65271.7</v>
      </c>
      <c r="H31" s="117">
        <f>H32+H34+H35</f>
        <v>163050</v>
      </c>
      <c r="I31" s="117">
        <f>I32+I34+I35</f>
        <v>175010</v>
      </c>
      <c r="J31" s="112">
        <f>J32+J34+J35</f>
        <v>86389.47</v>
      </c>
      <c r="K31" s="139">
        <f t="shared" si="2"/>
        <v>132.35363871325552</v>
      </c>
      <c r="L31" s="140">
        <f t="shared" si="3"/>
        <v>52.983422263109482</v>
      </c>
    </row>
    <row r="32" spans="2:12" ht="15.6" x14ac:dyDescent="0.3">
      <c r="B32" s="125"/>
      <c r="C32" s="125"/>
      <c r="D32" s="125">
        <v>311</v>
      </c>
      <c r="E32" s="125"/>
      <c r="F32" s="125" t="s">
        <v>24</v>
      </c>
      <c r="G32" s="127">
        <v>52617.32</v>
      </c>
      <c r="H32" s="127">
        <v>128950</v>
      </c>
      <c r="I32" s="127">
        <v>138950</v>
      </c>
      <c r="J32" s="128">
        <v>68866.58</v>
      </c>
      <c r="K32" s="139">
        <f t="shared" si="2"/>
        <v>130.8819605407497</v>
      </c>
      <c r="L32" s="129">
        <f t="shared" si="3"/>
        <v>53.405645599069409</v>
      </c>
    </row>
    <row r="33" spans="2:12" ht="15.6" x14ac:dyDescent="0.3">
      <c r="B33" s="120"/>
      <c r="C33" s="120"/>
      <c r="D33" s="120"/>
      <c r="E33" s="120">
        <v>3111</v>
      </c>
      <c r="F33" s="120" t="s">
        <v>25</v>
      </c>
      <c r="G33" s="117">
        <v>52617.32</v>
      </c>
      <c r="H33" s="117">
        <v>128950</v>
      </c>
      <c r="I33" s="117">
        <v>138950</v>
      </c>
      <c r="J33" s="112">
        <v>68866.58</v>
      </c>
      <c r="K33" s="139">
        <f t="shared" si="2"/>
        <v>130.8819605407497</v>
      </c>
      <c r="L33" s="43">
        <f t="shared" si="3"/>
        <v>53.405645599069409</v>
      </c>
    </row>
    <row r="34" spans="2:12" ht="15.6" x14ac:dyDescent="0.3">
      <c r="B34" s="125"/>
      <c r="C34" s="125"/>
      <c r="D34" s="125">
        <v>312</v>
      </c>
      <c r="E34" s="125"/>
      <c r="F34" s="125" t="s">
        <v>79</v>
      </c>
      <c r="G34" s="127">
        <v>3972.5</v>
      </c>
      <c r="H34" s="127">
        <v>13700</v>
      </c>
      <c r="I34" s="127">
        <v>14010</v>
      </c>
      <c r="J34" s="128">
        <v>6159.89</v>
      </c>
      <c r="K34" s="139">
        <f t="shared" si="2"/>
        <v>155.0633102580239</v>
      </c>
      <c r="L34" s="129">
        <f t="shared" si="3"/>
        <v>44.962700729927008</v>
      </c>
    </row>
    <row r="35" spans="2:12" ht="15.6" x14ac:dyDescent="0.3">
      <c r="B35" s="125"/>
      <c r="C35" s="125"/>
      <c r="D35" s="125">
        <v>313</v>
      </c>
      <c r="E35" s="125"/>
      <c r="F35" s="125" t="s">
        <v>80</v>
      </c>
      <c r="G35" s="127">
        <v>8681.8799999999992</v>
      </c>
      <c r="H35" s="127">
        <v>20400</v>
      </c>
      <c r="I35" s="127">
        <v>22050</v>
      </c>
      <c r="J35" s="128">
        <v>11363</v>
      </c>
      <c r="K35" s="139">
        <f t="shared" si="2"/>
        <v>130.88179057992048</v>
      </c>
      <c r="L35" s="129">
        <f t="shared" si="3"/>
        <v>55.700980392156865</v>
      </c>
    </row>
    <row r="36" spans="2:12" ht="15.6" x14ac:dyDescent="0.3">
      <c r="B36" s="120"/>
      <c r="C36" s="120">
        <v>32</v>
      </c>
      <c r="D36" s="121"/>
      <c r="E36" s="121"/>
      <c r="F36" s="120" t="s">
        <v>12</v>
      </c>
      <c r="G36" s="117">
        <v>21934.46</v>
      </c>
      <c r="H36" s="117">
        <f>H37+H41+H46+H54</f>
        <v>191650</v>
      </c>
      <c r="I36" s="117">
        <f>I37+I41+I46+I54</f>
        <v>191650</v>
      </c>
      <c r="J36" s="112">
        <f>J37+J41+J46+J54</f>
        <v>66989.180000000008</v>
      </c>
      <c r="K36" s="139">
        <f t="shared" si="2"/>
        <v>305.40610527909058</v>
      </c>
      <c r="L36" s="140">
        <f t="shared" si="3"/>
        <v>34.953915992695023</v>
      </c>
    </row>
    <row r="37" spans="2:12" ht="15.6" x14ac:dyDescent="0.3">
      <c r="B37" s="125"/>
      <c r="C37" s="125"/>
      <c r="D37" s="125">
        <v>321</v>
      </c>
      <c r="E37" s="125"/>
      <c r="F37" s="125" t="s">
        <v>26</v>
      </c>
      <c r="G37" s="127">
        <v>742.36</v>
      </c>
      <c r="H37" s="127">
        <f>H38+H39+H40</f>
        <v>4150</v>
      </c>
      <c r="I37" s="127">
        <f>I38+I39+I40</f>
        <v>4150</v>
      </c>
      <c r="J37" s="128">
        <v>1071.8399999999999</v>
      </c>
      <c r="K37" s="139">
        <f t="shared" si="2"/>
        <v>144.38277924457134</v>
      </c>
      <c r="L37" s="129">
        <f t="shared" si="3"/>
        <v>25.827469879518073</v>
      </c>
    </row>
    <row r="38" spans="2:12" ht="15.6" x14ac:dyDescent="0.3">
      <c r="B38" s="120"/>
      <c r="C38" s="120"/>
      <c r="D38" s="120"/>
      <c r="E38" s="120">
        <v>3211</v>
      </c>
      <c r="F38" s="120" t="s">
        <v>27</v>
      </c>
      <c r="G38" s="117">
        <v>0</v>
      </c>
      <c r="H38" s="117">
        <v>1000</v>
      </c>
      <c r="I38" s="117">
        <v>1000</v>
      </c>
      <c r="J38" s="112">
        <v>0</v>
      </c>
      <c r="K38" s="139"/>
      <c r="L38" s="43">
        <f t="shared" si="3"/>
        <v>0</v>
      </c>
    </row>
    <row r="39" spans="2:12" ht="15.6" x14ac:dyDescent="0.3">
      <c r="B39" s="120"/>
      <c r="C39" s="120"/>
      <c r="D39" s="120"/>
      <c r="E39" s="120">
        <v>3212</v>
      </c>
      <c r="F39" s="122" t="s">
        <v>81</v>
      </c>
      <c r="G39" s="117">
        <v>742.36</v>
      </c>
      <c r="H39" s="117">
        <v>1650</v>
      </c>
      <c r="I39" s="117">
        <v>1650</v>
      </c>
      <c r="J39" s="112">
        <v>1071.8399999999999</v>
      </c>
      <c r="K39" s="139">
        <f t="shared" si="2"/>
        <v>144.38277924457134</v>
      </c>
      <c r="L39" s="43">
        <f t="shared" si="3"/>
        <v>64.959999999999994</v>
      </c>
    </row>
    <row r="40" spans="2:12" ht="15.6" x14ac:dyDescent="0.3">
      <c r="B40" s="120"/>
      <c r="C40" s="120"/>
      <c r="D40" s="121"/>
      <c r="E40" s="121">
        <v>3213</v>
      </c>
      <c r="F40" s="121" t="s">
        <v>82</v>
      </c>
      <c r="G40" s="117">
        <v>0</v>
      </c>
      <c r="H40" s="117">
        <v>1500</v>
      </c>
      <c r="I40" s="117">
        <v>1500</v>
      </c>
      <c r="J40" s="112">
        <v>0</v>
      </c>
      <c r="K40" s="139"/>
      <c r="L40" s="43">
        <f t="shared" si="3"/>
        <v>0</v>
      </c>
    </row>
    <row r="41" spans="2:12" ht="15.6" x14ac:dyDescent="0.3">
      <c r="B41" s="125"/>
      <c r="C41" s="125"/>
      <c r="D41" s="126">
        <v>322</v>
      </c>
      <c r="E41" s="126"/>
      <c r="F41" s="126" t="s">
        <v>83</v>
      </c>
      <c r="G41" s="127">
        <v>8944</v>
      </c>
      <c r="H41" s="127">
        <f>H42+H43+H44+H45</f>
        <v>27300</v>
      </c>
      <c r="I41" s="127">
        <f>I42+I43+I44+I45</f>
        <v>27300</v>
      </c>
      <c r="J41" s="128">
        <f>J42+J43+J44+J45</f>
        <v>9873.4500000000007</v>
      </c>
      <c r="K41" s="139">
        <f t="shared" si="2"/>
        <v>110.39188282647585</v>
      </c>
      <c r="L41" s="129">
        <f t="shared" si="3"/>
        <v>36.166483516483524</v>
      </c>
    </row>
    <row r="42" spans="2:12" ht="15.6" x14ac:dyDescent="0.3">
      <c r="B42" s="120"/>
      <c r="C42" s="120"/>
      <c r="D42" s="121"/>
      <c r="E42" s="121">
        <v>3221</v>
      </c>
      <c r="F42" s="121" t="s">
        <v>84</v>
      </c>
      <c r="G42" s="117">
        <v>2927.63</v>
      </c>
      <c r="H42" s="117">
        <v>6800</v>
      </c>
      <c r="I42" s="117">
        <v>6800</v>
      </c>
      <c r="J42" s="112">
        <v>2615.7800000000002</v>
      </c>
      <c r="K42" s="139">
        <f t="shared" si="2"/>
        <v>89.348039198942502</v>
      </c>
      <c r="L42" s="43">
        <f t="shared" si="3"/>
        <v>38.467352941176472</v>
      </c>
    </row>
    <row r="43" spans="2:12" ht="15.6" x14ac:dyDescent="0.3">
      <c r="B43" s="120"/>
      <c r="C43" s="120"/>
      <c r="D43" s="121"/>
      <c r="E43" s="121">
        <v>3223</v>
      </c>
      <c r="F43" s="121" t="s">
        <v>85</v>
      </c>
      <c r="G43" s="117">
        <v>2561.21</v>
      </c>
      <c r="H43" s="117">
        <v>12000</v>
      </c>
      <c r="I43" s="117">
        <v>12000</v>
      </c>
      <c r="J43" s="112">
        <v>5090.0200000000004</v>
      </c>
      <c r="K43" s="139">
        <f t="shared" si="2"/>
        <v>198.7349729229544</v>
      </c>
      <c r="L43" s="43">
        <f t="shared" si="3"/>
        <v>42.416833333333336</v>
      </c>
    </row>
    <row r="44" spans="2:12" ht="15.6" x14ac:dyDescent="0.3">
      <c r="B44" s="120"/>
      <c r="C44" s="120"/>
      <c r="D44" s="121"/>
      <c r="E44" s="121">
        <v>3224</v>
      </c>
      <c r="F44" s="121" t="s">
        <v>86</v>
      </c>
      <c r="G44" s="117">
        <v>2939.23</v>
      </c>
      <c r="H44" s="117">
        <v>5500</v>
      </c>
      <c r="I44" s="117">
        <v>5500</v>
      </c>
      <c r="J44" s="112">
        <v>2109.25</v>
      </c>
      <c r="K44" s="139">
        <f t="shared" si="2"/>
        <v>71.761992086362753</v>
      </c>
      <c r="L44" s="43">
        <f t="shared" si="3"/>
        <v>38.35</v>
      </c>
    </row>
    <row r="45" spans="2:12" ht="15.6" x14ac:dyDescent="0.3">
      <c r="B45" s="120"/>
      <c r="C45" s="120"/>
      <c r="D45" s="121"/>
      <c r="E45" s="121">
        <v>3225</v>
      </c>
      <c r="F45" s="121" t="s">
        <v>87</v>
      </c>
      <c r="G45" s="117">
        <v>515.92999999999995</v>
      </c>
      <c r="H45" s="117">
        <v>3000</v>
      </c>
      <c r="I45" s="117">
        <v>3000</v>
      </c>
      <c r="J45" s="112">
        <v>58.4</v>
      </c>
      <c r="K45" s="139">
        <f t="shared" si="2"/>
        <v>11.319365030139748</v>
      </c>
      <c r="L45" s="43">
        <f t="shared" si="3"/>
        <v>1.9466666666666668</v>
      </c>
    </row>
    <row r="46" spans="2:12" ht="15.6" x14ac:dyDescent="0.3">
      <c r="B46" s="125"/>
      <c r="C46" s="125"/>
      <c r="D46" s="126">
        <v>323</v>
      </c>
      <c r="E46" s="126"/>
      <c r="F46" s="126" t="s">
        <v>88</v>
      </c>
      <c r="G46" s="127">
        <v>8043.27</v>
      </c>
      <c r="H46" s="127">
        <f>H47+H48+H50+H51+H52</f>
        <v>152000</v>
      </c>
      <c r="I46" s="127">
        <f>I47+I48+I49+I50+I51+I52</f>
        <v>151640</v>
      </c>
      <c r="J46" s="128">
        <f>J47+J48+J49+J50+J52+J53</f>
        <v>53952.430000000008</v>
      </c>
      <c r="K46" s="139">
        <f t="shared" si="2"/>
        <v>670.77730823408888</v>
      </c>
      <c r="L46" s="129">
        <f t="shared" si="3"/>
        <v>35.49501973684211</v>
      </c>
    </row>
    <row r="47" spans="2:12" ht="15.6" x14ac:dyDescent="0.3">
      <c r="B47" s="120"/>
      <c r="C47" s="120"/>
      <c r="D47" s="121"/>
      <c r="E47" s="121">
        <v>3231</v>
      </c>
      <c r="F47" s="121" t="s">
        <v>89</v>
      </c>
      <c r="G47" s="117">
        <v>178.8</v>
      </c>
      <c r="H47" s="117">
        <v>1500</v>
      </c>
      <c r="I47" s="117">
        <v>1500</v>
      </c>
      <c r="J47" s="112">
        <v>783.12</v>
      </c>
      <c r="K47" s="139">
        <f t="shared" si="2"/>
        <v>437.98657718120808</v>
      </c>
      <c r="L47" s="43">
        <f t="shared" si="3"/>
        <v>52.207999999999998</v>
      </c>
    </row>
    <row r="48" spans="2:12" ht="15.6" x14ac:dyDescent="0.3">
      <c r="B48" s="120"/>
      <c r="C48" s="120"/>
      <c r="D48" s="121"/>
      <c r="E48" s="121">
        <v>3232</v>
      </c>
      <c r="F48" s="121" t="s">
        <v>90</v>
      </c>
      <c r="G48" s="117">
        <v>1808.34</v>
      </c>
      <c r="H48" s="117">
        <v>138000</v>
      </c>
      <c r="I48" s="117">
        <v>138000</v>
      </c>
      <c r="J48" s="112">
        <v>47138.76</v>
      </c>
      <c r="K48" s="139">
        <f t="shared" si="2"/>
        <v>2606.7420949600187</v>
      </c>
      <c r="L48" s="43">
        <f t="shared" si="3"/>
        <v>34.158521739130435</v>
      </c>
    </row>
    <row r="49" spans="2:12" ht="15.6" x14ac:dyDescent="0.3">
      <c r="B49" s="120"/>
      <c r="C49" s="120"/>
      <c r="D49" s="121"/>
      <c r="E49" s="121">
        <v>3233</v>
      </c>
      <c r="F49" s="121" t="s">
        <v>178</v>
      </c>
      <c r="G49" s="117">
        <v>0</v>
      </c>
      <c r="H49" s="117">
        <v>0</v>
      </c>
      <c r="I49" s="117">
        <v>1000</v>
      </c>
      <c r="J49" s="112">
        <v>353.76</v>
      </c>
      <c r="K49" s="139"/>
      <c r="L49" s="43"/>
    </row>
    <row r="50" spans="2:12" ht="15.6" x14ac:dyDescent="0.3">
      <c r="B50" s="120"/>
      <c r="C50" s="120"/>
      <c r="D50" s="121"/>
      <c r="E50" s="121">
        <v>3234</v>
      </c>
      <c r="F50" s="121" t="s">
        <v>91</v>
      </c>
      <c r="G50" s="117">
        <v>2625.43</v>
      </c>
      <c r="H50" s="117">
        <v>5000</v>
      </c>
      <c r="I50" s="117">
        <v>5000</v>
      </c>
      <c r="J50" s="112">
        <v>2343.79</v>
      </c>
      <c r="K50" s="139">
        <f t="shared" si="2"/>
        <v>89.272614390785506</v>
      </c>
      <c r="L50" s="43">
        <f t="shared" si="3"/>
        <v>46.875799999999998</v>
      </c>
    </row>
    <row r="51" spans="2:12" ht="15.6" x14ac:dyDescent="0.3">
      <c r="B51" s="120"/>
      <c r="C51" s="120"/>
      <c r="D51" s="121"/>
      <c r="E51" s="121">
        <v>3236</v>
      </c>
      <c r="F51" s="121" t="s">
        <v>93</v>
      </c>
      <c r="G51" s="117">
        <v>0</v>
      </c>
      <c r="H51" s="117">
        <v>1500</v>
      </c>
      <c r="I51" s="117">
        <v>500</v>
      </c>
      <c r="J51" s="112">
        <v>0</v>
      </c>
      <c r="K51" s="139"/>
      <c r="L51" s="43">
        <f t="shared" si="3"/>
        <v>0</v>
      </c>
    </row>
    <row r="52" spans="2:12" ht="15.6" x14ac:dyDescent="0.3">
      <c r="B52" s="120"/>
      <c r="C52" s="120"/>
      <c r="D52" s="121"/>
      <c r="E52" s="121">
        <v>3237</v>
      </c>
      <c r="F52" s="121" t="s">
        <v>92</v>
      </c>
      <c r="G52" s="117">
        <v>3430.7</v>
      </c>
      <c r="H52" s="117">
        <v>6000</v>
      </c>
      <c r="I52" s="117">
        <v>5640</v>
      </c>
      <c r="J52" s="112">
        <v>3153</v>
      </c>
      <c r="K52" s="139">
        <f t="shared" si="2"/>
        <v>91.905442038068045</v>
      </c>
      <c r="L52" s="43">
        <f t="shared" si="3"/>
        <v>52.55</v>
      </c>
    </row>
    <row r="53" spans="2:12" ht="15.6" x14ac:dyDescent="0.3">
      <c r="B53" s="120"/>
      <c r="C53" s="120"/>
      <c r="D53" s="121"/>
      <c r="E53" s="121">
        <v>3238</v>
      </c>
      <c r="F53" s="121" t="s">
        <v>179</v>
      </c>
      <c r="G53" s="117">
        <v>0</v>
      </c>
      <c r="H53" s="117">
        <v>0</v>
      </c>
      <c r="I53" s="117">
        <v>360</v>
      </c>
      <c r="J53" s="112">
        <v>180</v>
      </c>
      <c r="K53" s="139"/>
      <c r="L53" s="43"/>
    </row>
    <row r="54" spans="2:12" ht="15.6" x14ac:dyDescent="0.3">
      <c r="B54" s="125"/>
      <c r="C54" s="125"/>
      <c r="D54" s="126">
        <v>329</v>
      </c>
      <c r="E54" s="126"/>
      <c r="F54" s="126" t="s">
        <v>94</v>
      </c>
      <c r="G54" s="127">
        <v>4204.83</v>
      </c>
      <c r="H54" s="127">
        <f>H55+H56+H57</f>
        <v>8200</v>
      </c>
      <c r="I54" s="127">
        <v>8560</v>
      </c>
      <c r="J54" s="128">
        <f>J55+J56+J57</f>
        <v>2091.46</v>
      </c>
      <c r="K54" s="139">
        <f t="shared" si="2"/>
        <v>49.739466280444155</v>
      </c>
      <c r="L54" s="129">
        <f t="shared" si="3"/>
        <v>25.505609756097563</v>
      </c>
    </row>
    <row r="55" spans="2:12" ht="15.6" x14ac:dyDescent="0.3">
      <c r="B55" s="120"/>
      <c r="C55" s="120"/>
      <c r="D55" s="121"/>
      <c r="E55" s="121">
        <v>3291</v>
      </c>
      <c r="F55" s="121" t="s">
        <v>95</v>
      </c>
      <c r="G55" s="117">
        <v>594.41999999999996</v>
      </c>
      <c r="H55" s="117">
        <v>1200</v>
      </c>
      <c r="I55" s="117">
        <v>1200</v>
      </c>
      <c r="J55" s="112">
        <v>617.22</v>
      </c>
      <c r="K55" s="139">
        <f t="shared" si="2"/>
        <v>103.83567174724944</v>
      </c>
      <c r="L55" s="43">
        <f t="shared" si="3"/>
        <v>51.434999999999995</v>
      </c>
    </row>
    <row r="56" spans="2:12" ht="15.6" x14ac:dyDescent="0.3">
      <c r="B56" s="120"/>
      <c r="C56" s="120"/>
      <c r="D56" s="121"/>
      <c r="E56" s="121">
        <v>3292</v>
      </c>
      <c r="F56" s="121" t="s">
        <v>96</v>
      </c>
      <c r="G56" s="117">
        <v>947.33</v>
      </c>
      <c r="H56" s="117">
        <v>2000</v>
      </c>
      <c r="I56" s="117">
        <v>2000</v>
      </c>
      <c r="J56" s="112">
        <v>924.24</v>
      </c>
      <c r="K56" s="139">
        <f t="shared" si="2"/>
        <v>97.562623373059012</v>
      </c>
      <c r="L56" s="43">
        <f t="shared" si="3"/>
        <v>46.212000000000003</v>
      </c>
    </row>
    <row r="57" spans="2:12" ht="15.6" x14ac:dyDescent="0.3">
      <c r="B57" s="120"/>
      <c r="C57" s="120"/>
      <c r="D57" s="121"/>
      <c r="E57" s="121">
        <v>3299</v>
      </c>
      <c r="F57" s="121" t="s">
        <v>94</v>
      </c>
      <c r="G57" s="117">
        <v>2663.08</v>
      </c>
      <c r="H57" s="117">
        <v>5000</v>
      </c>
      <c r="I57" s="117">
        <v>5000</v>
      </c>
      <c r="J57" s="112">
        <v>550</v>
      </c>
      <c r="K57" s="139">
        <f t="shared" si="2"/>
        <v>20.652777986391698</v>
      </c>
      <c r="L57" s="43">
        <f t="shared" si="3"/>
        <v>11</v>
      </c>
    </row>
    <row r="58" spans="2:12" ht="15.6" x14ac:dyDescent="0.3">
      <c r="B58" s="120"/>
      <c r="C58" s="120">
        <v>34</v>
      </c>
      <c r="D58" s="121"/>
      <c r="E58" s="121"/>
      <c r="F58" s="121" t="s">
        <v>97</v>
      </c>
      <c r="G58" s="117">
        <v>768.35</v>
      </c>
      <c r="H58" s="117">
        <v>2000</v>
      </c>
      <c r="I58" s="117">
        <v>2000</v>
      </c>
      <c r="J58" s="112">
        <v>900.76</v>
      </c>
      <c r="K58" s="139">
        <f t="shared" si="2"/>
        <v>117.23303182143555</v>
      </c>
      <c r="L58" s="140">
        <f t="shared" si="3"/>
        <v>45.037999999999997</v>
      </c>
    </row>
    <row r="59" spans="2:12" ht="15.6" x14ac:dyDescent="0.3">
      <c r="B59" s="125"/>
      <c r="C59" s="125"/>
      <c r="D59" s="126">
        <v>343</v>
      </c>
      <c r="E59" s="126"/>
      <c r="F59" s="126" t="s">
        <v>98</v>
      </c>
      <c r="G59" s="127">
        <v>768.35</v>
      </c>
      <c r="H59" s="127">
        <v>2000</v>
      </c>
      <c r="I59" s="127">
        <v>2000</v>
      </c>
      <c r="J59" s="128">
        <v>900.76</v>
      </c>
      <c r="K59" s="139">
        <f t="shared" si="2"/>
        <v>117.23303182143555</v>
      </c>
      <c r="L59" s="129">
        <f t="shared" si="3"/>
        <v>45.037999999999997</v>
      </c>
    </row>
    <row r="60" spans="2:12" ht="15.6" x14ac:dyDescent="0.3">
      <c r="B60" s="120"/>
      <c r="C60" s="120"/>
      <c r="D60" s="121"/>
      <c r="E60" s="121">
        <v>3431</v>
      </c>
      <c r="F60" s="121" t="s">
        <v>99</v>
      </c>
      <c r="G60" s="117">
        <v>768.35</v>
      </c>
      <c r="H60" s="117">
        <v>2000</v>
      </c>
      <c r="I60" s="117">
        <v>2000</v>
      </c>
      <c r="J60" s="112">
        <v>900.76</v>
      </c>
      <c r="K60" s="139">
        <f t="shared" si="2"/>
        <v>117.23303182143555</v>
      </c>
      <c r="L60" s="43">
        <f t="shared" si="3"/>
        <v>45.037999999999997</v>
      </c>
    </row>
    <row r="61" spans="2:12" ht="15.6" x14ac:dyDescent="0.3">
      <c r="B61" s="123">
        <v>4</v>
      </c>
      <c r="C61" s="123"/>
      <c r="D61" s="123"/>
      <c r="E61" s="123"/>
      <c r="F61" s="124" t="s">
        <v>5</v>
      </c>
      <c r="G61" s="117">
        <v>17188.75</v>
      </c>
      <c r="H61" s="117">
        <v>325500</v>
      </c>
      <c r="I61" s="117">
        <v>395500</v>
      </c>
      <c r="J61" s="112">
        <v>2303.6999999999998</v>
      </c>
      <c r="K61" s="139">
        <f t="shared" si="2"/>
        <v>13.402370736673696</v>
      </c>
      <c r="L61" s="43">
        <f t="shared" si="3"/>
        <v>0.70774193548387099</v>
      </c>
    </row>
    <row r="62" spans="2:12" ht="15.6" x14ac:dyDescent="0.3">
      <c r="B62" s="119"/>
      <c r="C62" s="119">
        <v>42</v>
      </c>
      <c r="D62" s="120"/>
      <c r="E62" s="120"/>
      <c r="F62" s="120" t="s">
        <v>100</v>
      </c>
      <c r="G62" s="117">
        <v>17188.75</v>
      </c>
      <c r="H62" s="117">
        <f>H63+H65</f>
        <v>325500</v>
      </c>
      <c r="I62" s="131">
        <f>I63+I65</f>
        <v>395500</v>
      </c>
      <c r="J62" s="112">
        <v>2303.6999999999998</v>
      </c>
      <c r="K62" s="139">
        <f t="shared" si="2"/>
        <v>13.402370736673696</v>
      </c>
      <c r="L62" s="43">
        <f t="shared" si="3"/>
        <v>0.70774193548387099</v>
      </c>
    </row>
    <row r="63" spans="2:12" ht="15.6" x14ac:dyDescent="0.3">
      <c r="B63" s="130"/>
      <c r="C63" s="130"/>
      <c r="D63" s="125">
        <v>421</v>
      </c>
      <c r="E63" s="125"/>
      <c r="F63" s="125" t="s">
        <v>176</v>
      </c>
      <c r="G63" s="127">
        <v>0</v>
      </c>
      <c r="H63" s="127">
        <v>185000</v>
      </c>
      <c r="I63" s="132">
        <v>255000</v>
      </c>
      <c r="J63" s="128">
        <v>0</v>
      </c>
      <c r="K63" s="139"/>
      <c r="L63" s="129"/>
    </row>
    <row r="64" spans="2:12" ht="15.6" x14ac:dyDescent="0.3">
      <c r="B64" s="119"/>
      <c r="C64" s="119"/>
      <c r="D64" s="120"/>
      <c r="E64" s="120">
        <v>4212</v>
      </c>
      <c r="F64" s="120" t="s">
        <v>177</v>
      </c>
      <c r="G64" s="117">
        <v>0</v>
      </c>
      <c r="H64" s="117">
        <v>185000</v>
      </c>
      <c r="I64" s="131">
        <v>255000</v>
      </c>
      <c r="J64" s="112">
        <v>0</v>
      </c>
      <c r="K64" s="139"/>
      <c r="L64" s="43"/>
    </row>
    <row r="65" spans="2:12" ht="15.6" x14ac:dyDescent="0.3">
      <c r="B65" s="130"/>
      <c r="C65" s="130"/>
      <c r="D65" s="125">
        <v>422</v>
      </c>
      <c r="E65" s="125"/>
      <c r="F65" s="125" t="s">
        <v>101</v>
      </c>
      <c r="G65" s="127">
        <v>17188.75</v>
      </c>
      <c r="H65" s="127">
        <v>140500</v>
      </c>
      <c r="I65" s="132">
        <v>140500</v>
      </c>
      <c r="J65" s="128">
        <v>2303.6999999999998</v>
      </c>
      <c r="K65" s="139">
        <f t="shared" si="2"/>
        <v>13.402370736673696</v>
      </c>
      <c r="L65" s="129">
        <f t="shared" si="3"/>
        <v>1.6396441281138787</v>
      </c>
    </row>
    <row r="66" spans="2:12" ht="15.6" x14ac:dyDescent="0.3">
      <c r="B66" s="119"/>
      <c r="C66" s="119" t="s">
        <v>15</v>
      </c>
      <c r="D66" s="120"/>
      <c r="E66" s="120">
        <v>4227</v>
      </c>
      <c r="F66" s="120" t="s">
        <v>102</v>
      </c>
      <c r="G66" s="117">
        <v>17188.75</v>
      </c>
      <c r="H66" s="117">
        <v>140500</v>
      </c>
      <c r="I66" s="131">
        <v>140500</v>
      </c>
      <c r="J66" s="112">
        <v>2303.6999999999998</v>
      </c>
      <c r="K66" s="139">
        <f t="shared" si="2"/>
        <v>13.402370736673696</v>
      </c>
      <c r="L66" s="43">
        <f t="shared" si="3"/>
        <v>1.6396441281138787</v>
      </c>
    </row>
    <row r="67" spans="2:12" x14ac:dyDescent="0.3">
      <c r="B67" s="44"/>
      <c r="C67" s="44"/>
      <c r="D67" s="45"/>
      <c r="E67" s="45"/>
      <c r="F67" s="45"/>
      <c r="G67" s="46"/>
      <c r="H67" s="47"/>
      <c r="I67" s="48"/>
      <c r="J67" s="49"/>
      <c r="K67" s="50"/>
      <c r="L67" s="50"/>
    </row>
    <row r="68" spans="2:12" x14ac:dyDescent="0.3">
      <c r="B68" s="44"/>
      <c r="C68" s="44"/>
      <c r="D68" s="45"/>
      <c r="E68" s="45"/>
      <c r="F68" s="45"/>
      <c r="G68" s="46"/>
      <c r="H68" s="47"/>
      <c r="I68" s="48"/>
      <c r="J68" s="49"/>
      <c r="K68" s="50"/>
      <c r="L68" s="50"/>
    </row>
    <row r="69" spans="2:12" x14ac:dyDescent="0.3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</sheetData>
  <mergeCells count="7">
    <mergeCell ref="B8:F8"/>
    <mergeCell ref="B9:F9"/>
    <mergeCell ref="B27:F27"/>
    <mergeCell ref="B28:F28"/>
    <mergeCell ref="B2:L2"/>
    <mergeCell ref="B4:L4"/>
    <mergeCell ref="B6:L6"/>
  </mergeCells>
  <pageMargins left="0.25" right="0.25" top="0.75" bottom="0.75" header="0.3" footer="0.3"/>
  <pageSetup paperSize="9" scale="73" fitToHeight="2" orientation="landscape" r:id="rId1"/>
  <rowBreaks count="1" manualBreakCount="1">
    <brk id="25" max="16383" man="1"/>
  </rowBreaks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workbookViewId="0">
      <selection activeCell="F14" sqref="F1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71" t="s">
        <v>107</v>
      </c>
      <c r="C1" s="2"/>
      <c r="D1" s="2"/>
      <c r="E1" s="2"/>
      <c r="F1" s="3"/>
      <c r="G1" s="3"/>
      <c r="H1" s="3"/>
    </row>
    <row r="2" spans="2:8" ht="15.75" customHeight="1" x14ac:dyDescent="0.3">
      <c r="B2" s="148" t="s">
        <v>37</v>
      </c>
      <c r="C2" s="148"/>
      <c r="D2" s="148"/>
      <c r="E2" s="148"/>
      <c r="F2" s="148"/>
      <c r="G2" s="148"/>
      <c r="H2" s="148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8" t="s">
        <v>6</v>
      </c>
      <c r="C4" s="38" t="s">
        <v>59</v>
      </c>
      <c r="D4" s="38" t="s">
        <v>168</v>
      </c>
      <c r="E4" s="38" t="s">
        <v>169</v>
      </c>
      <c r="F4" s="38" t="s">
        <v>170</v>
      </c>
      <c r="G4" s="38" t="s">
        <v>16</v>
      </c>
      <c r="H4" s="38" t="s">
        <v>49</v>
      </c>
    </row>
    <row r="5" spans="2:8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18</v>
      </c>
      <c r="H5" s="38" t="s">
        <v>19</v>
      </c>
    </row>
    <row r="6" spans="2:8" ht="15.6" x14ac:dyDescent="0.3">
      <c r="B6" s="53" t="s">
        <v>36</v>
      </c>
      <c r="C6" s="117">
        <v>108341.08</v>
      </c>
      <c r="D6" s="117">
        <f>D7+D9</f>
        <v>682200</v>
      </c>
      <c r="E6" s="131">
        <v>764160</v>
      </c>
      <c r="F6" s="112">
        <f>F7+F9</f>
        <v>167333.92000000001</v>
      </c>
      <c r="G6" s="54">
        <f>F6/C6*100</f>
        <v>154.45103556287239</v>
      </c>
      <c r="H6" s="54">
        <f>F6/D6*100</f>
        <v>24.5285722661976</v>
      </c>
    </row>
    <row r="7" spans="2:8" ht="15.6" x14ac:dyDescent="0.3">
      <c r="B7" s="53" t="s">
        <v>34</v>
      </c>
      <c r="C7" s="117">
        <v>85538.240000000005</v>
      </c>
      <c r="D7" s="117">
        <v>621500</v>
      </c>
      <c r="E7" s="134">
        <v>703460</v>
      </c>
      <c r="F7" s="112">
        <v>134771.57</v>
      </c>
      <c r="G7" s="54">
        <f t="shared" ref="G7:G17" si="0">F7/C7*100</f>
        <v>157.55709960831553</v>
      </c>
      <c r="H7" s="54">
        <f t="shared" ref="H7:H17" si="1">F7/D7*100</f>
        <v>21.684886564762675</v>
      </c>
    </row>
    <row r="8" spans="2:8" ht="15.6" x14ac:dyDescent="0.3">
      <c r="B8" s="113" t="s">
        <v>33</v>
      </c>
      <c r="C8" s="118">
        <v>85538.240000000005</v>
      </c>
      <c r="D8" s="118">
        <v>621500</v>
      </c>
      <c r="E8" s="135">
        <v>703460</v>
      </c>
      <c r="F8" s="114">
        <v>134771.57</v>
      </c>
      <c r="G8" s="54">
        <f t="shared" si="0"/>
        <v>157.55709960831553</v>
      </c>
      <c r="H8" s="54">
        <f t="shared" si="1"/>
        <v>21.684886564762675</v>
      </c>
    </row>
    <row r="9" spans="2:8" ht="15.6" x14ac:dyDescent="0.3">
      <c r="B9" s="53" t="s">
        <v>29</v>
      </c>
      <c r="C9" s="117">
        <v>22802.84</v>
      </c>
      <c r="D9" s="117">
        <v>60700</v>
      </c>
      <c r="E9" s="131">
        <v>60700</v>
      </c>
      <c r="F9" s="112">
        <v>32562.35</v>
      </c>
      <c r="G9" s="54">
        <f t="shared" si="0"/>
        <v>142.79953725062316</v>
      </c>
      <c r="H9" s="54">
        <f t="shared" si="1"/>
        <v>53.644728171334435</v>
      </c>
    </row>
    <row r="10" spans="2:8" ht="15.6" x14ac:dyDescent="0.3">
      <c r="B10" s="115" t="s">
        <v>110</v>
      </c>
      <c r="C10" s="118">
        <v>22802.84</v>
      </c>
      <c r="D10" s="118">
        <v>60700</v>
      </c>
      <c r="E10" s="133">
        <v>60700</v>
      </c>
      <c r="F10" s="114">
        <v>32562.35</v>
      </c>
      <c r="G10" s="54">
        <f t="shared" si="0"/>
        <v>142.79953725062316</v>
      </c>
      <c r="H10" s="54">
        <f t="shared" si="1"/>
        <v>53.644728171334435</v>
      </c>
    </row>
    <row r="11" spans="2:8" ht="15.6" x14ac:dyDescent="0.3">
      <c r="B11" s="116" t="s">
        <v>15</v>
      </c>
      <c r="C11" s="118"/>
      <c r="D11" s="118"/>
      <c r="E11" s="133"/>
      <c r="F11" s="114"/>
      <c r="G11" s="54"/>
      <c r="H11" s="54"/>
    </row>
    <row r="12" spans="2:8" ht="15.6" x14ac:dyDescent="0.3">
      <c r="B12" s="115"/>
      <c r="C12" s="118"/>
      <c r="D12" s="118"/>
      <c r="E12" s="133"/>
      <c r="F12" s="114"/>
      <c r="G12" s="54"/>
      <c r="H12" s="54"/>
    </row>
    <row r="13" spans="2:8" ht="15.75" customHeight="1" x14ac:dyDescent="0.3">
      <c r="B13" s="53" t="s">
        <v>35</v>
      </c>
      <c r="C13" s="117">
        <v>105163.26</v>
      </c>
      <c r="D13" s="117">
        <v>682200</v>
      </c>
      <c r="E13" s="131">
        <v>764160</v>
      </c>
      <c r="F13" s="112">
        <f>F14+F16</f>
        <v>156583.11000000002</v>
      </c>
      <c r="G13" s="54">
        <f t="shared" si="0"/>
        <v>148.89526056913795</v>
      </c>
      <c r="H13" s="54">
        <f t="shared" si="1"/>
        <v>22.952669305189097</v>
      </c>
    </row>
    <row r="14" spans="2:8" ht="15.75" customHeight="1" x14ac:dyDescent="0.3">
      <c r="B14" s="53" t="s">
        <v>34</v>
      </c>
      <c r="C14" s="117">
        <v>85538.240000000005</v>
      </c>
      <c r="D14" s="117">
        <v>621500</v>
      </c>
      <c r="E14" s="134">
        <v>703460</v>
      </c>
      <c r="F14" s="112">
        <v>134771.57</v>
      </c>
      <c r="G14" s="54">
        <f t="shared" si="0"/>
        <v>157.55709960831553</v>
      </c>
      <c r="H14" s="54">
        <f t="shared" si="1"/>
        <v>21.684886564762675</v>
      </c>
    </row>
    <row r="15" spans="2:8" ht="15.6" x14ac:dyDescent="0.3">
      <c r="B15" s="113" t="s">
        <v>33</v>
      </c>
      <c r="C15" s="118">
        <v>85538.240000000005</v>
      </c>
      <c r="D15" s="118">
        <v>621500</v>
      </c>
      <c r="E15" s="135">
        <v>703460</v>
      </c>
      <c r="F15" s="114">
        <v>134771.57</v>
      </c>
      <c r="G15" s="54">
        <f t="shared" si="0"/>
        <v>157.55709960831553</v>
      </c>
      <c r="H15" s="54">
        <f t="shared" si="1"/>
        <v>21.684886564762675</v>
      </c>
    </row>
    <row r="16" spans="2:8" ht="15.6" x14ac:dyDescent="0.3">
      <c r="B16" s="53" t="s">
        <v>29</v>
      </c>
      <c r="C16" s="117">
        <v>19625.02</v>
      </c>
      <c r="D16" s="117">
        <v>60700</v>
      </c>
      <c r="E16" s="131">
        <v>60700</v>
      </c>
      <c r="F16" s="112">
        <v>21811.54</v>
      </c>
      <c r="G16" s="54">
        <f t="shared" si="0"/>
        <v>111.1414918303268</v>
      </c>
      <c r="H16" s="54">
        <f t="shared" si="1"/>
        <v>35.933344316309721</v>
      </c>
    </row>
    <row r="17" spans="2:8" ht="15.6" x14ac:dyDescent="0.3">
      <c r="B17" s="115" t="s">
        <v>28</v>
      </c>
      <c r="C17" s="118">
        <v>19625.02</v>
      </c>
      <c r="D17" s="118">
        <v>60700</v>
      </c>
      <c r="E17" s="133">
        <v>60700</v>
      </c>
      <c r="F17" s="114">
        <v>21811.54</v>
      </c>
      <c r="G17" s="54">
        <f t="shared" si="0"/>
        <v>111.1414918303268</v>
      </c>
      <c r="H17" s="54">
        <f t="shared" si="1"/>
        <v>35.933344316309721</v>
      </c>
    </row>
    <row r="18" spans="2:8" x14ac:dyDescent="0.3">
      <c r="B18" s="11" t="s">
        <v>15</v>
      </c>
      <c r="C18" s="51"/>
      <c r="D18" s="51"/>
      <c r="E18" s="6"/>
      <c r="F18" s="52"/>
      <c r="G18" s="28"/>
      <c r="H18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F7" sqref="F7"/>
    </sheetView>
  </sheetViews>
  <sheetFormatPr defaultRowHeight="14.4" x14ac:dyDescent="0.3"/>
  <cols>
    <col min="2" max="2" width="37.6640625" customWidth="1"/>
    <col min="3" max="4" width="25.33203125" customWidth="1"/>
    <col min="5" max="5" width="21" customWidth="1"/>
    <col min="6" max="6" width="25.33203125" customWidth="1"/>
    <col min="7" max="8" width="15.6640625" customWidth="1"/>
  </cols>
  <sheetData>
    <row r="1" spans="2:8" ht="17.399999999999999" x14ac:dyDescent="0.3">
      <c r="B1" s="71" t="s">
        <v>107</v>
      </c>
      <c r="C1" s="2"/>
      <c r="D1" s="2"/>
      <c r="E1" s="2"/>
      <c r="F1" s="3"/>
      <c r="G1" s="3"/>
      <c r="H1" s="3"/>
    </row>
    <row r="2" spans="2:8" ht="15.75" customHeight="1" x14ac:dyDescent="0.3">
      <c r="B2" s="148" t="s">
        <v>46</v>
      </c>
      <c r="C2" s="148"/>
      <c r="D2" s="148"/>
      <c r="E2" s="148"/>
      <c r="F2" s="148"/>
      <c r="G2" s="148"/>
      <c r="H2" s="148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8" t="s">
        <v>6</v>
      </c>
      <c r="C4" s="38" t="s">
        <v>67</v>
      </c>
      <c r="D4" s="38" t="s">
        <v>168</v>
      </c>
      <c r="E4" s="38" t="s">
        <v>169</v>
      </c>
      <c r="F4" s="38" t="s">
        <v>173</v>
      </c>
      <c r="G4" s="38" t="s">
        <v>16</v>
      </c>
      <c r="H4" s="38" t="s">
        <v>49</v>
      </c>
    </row>
    <row r="5" spans="2:8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18</v>
      </c>
      <c r="H5" s="38" t="s">
        <v>19</v>
      </c>
    </row>
    <row r="6" spans="2:8" ht="15.75" customHeight="1" x14ac:dyDescent="0.3">
      <c r="B6" s="53" t="s">
        <v>35</v>
      </c>
      <c r="C6" s="117">
        <v>105163.26</v>
      </c>
      <c r="D6" s="117">
        <f>D7+D9</f>
        <v>682200</v>
      </c>
      <c r="E6" s="117">
        <f>E7+E9</f>
        <v>764160</v>
      </c>
      <c r="F6" s="112">
        <f>F7+F9</f>
        <v>156583.10999999999</v>
      </c>
      <c r="G6" s="54">
        <f>F6/C6*100</f>
        <v>148.89526056913795</v>
      </c>
      <c r="H6" s="54">
        <f>F6/D6*100</f>
        <v>22.95266930518909</v>
      </c>
    </row>
    <row r="7" spans="2:8" ht="15.75" customHeight="1" x14ac:dyDescent="0.3">
      <c r="B7" s="53" t="s">
        <v>103</v>
      </c>
      <c r="C7" s="117">
        <v>104444.51</v>
      </c>
      <c r="D7" s="117">
        <v>363700</v>
      </c>
      <c r="E7" s="117">
        <v>375660</v>
      </c>
      <c r="F7" s="112">
        <v>123066.43</v>
      </c>
      <c r="G7" s="54">
        <f t="shared" ref="G7:G10" si="0">F7/C7*100</f>
        <v>117.8294866814924</v>
      </c>
      <c r="H7" s="54">
        <f t="shared" ref="H7:H10" si="1">F7/D7*100</f>
        <v>33.837346714324987</v>
      </c>
    </row>
    <row r="8" spans="2:8" ht="15.6" x14ac:dyDescent="0.3">
      <c r="B8" s="55" t="s">
        <v>104</v>
      </c>
      <c r="C8" s="118">
        <v>104444.51</v>
      </c>
      <c r="D8" s="118">
        <v>363700</v>
      </c>
      <c r="E8" s="118">
        <v>375660</v>
      </c>
      <c r="F8" s="114">
        <v>123066.43</v>
      </c>
      <c r="G8" s="54">
        <f t="shared" si="0"/>
        <v>117.8294866814924</v>
      </c>
      <c r="H8" s="54">
        <f t="shared" si="1"/>
        <v>33.837346714324987</v>
      </c>
    </row>
    <row r="9" spans="2:8" ht="15.6" x14ac:dyDescent="0.3">
      <c r="B9" s="56" t="s">
        <v>105</v>
      </c>
      <c r="C9" s="117">
        <v>718.75</v>
      </c>
      <c r="D9" s="117">
        <v>318500</v>
      </c>
      <c r="E9" s="117">
        <v>388500</v>
      </c>
      <c r="F9" s="112">
        <v>33516.68</v>
      </c>
      <c r="G9" s="54">
        <f t="shared" si="0"/>
        <v>4663.1902608695655</v>
      </c>
      <c r="H9" s="54">
        <f t="shared" si="1"/>
        <v>10.523290423861853</v>
      </c>
    </row>
    <row r="10" spans="2:8" ht="15.6" x14ac:dyDescent="0.3">
      <c r="B10" s="57" t="s">
        <v>106</v>
      </c>
      <c r="C10" s="118">
        <v>718.75</v>
      </c>
      <c r="D10" s="118">
        <v>318500</v>
      </c>
      <c r="E10" s="118">
        <v>388500</v>
      </c>
      <c r="F10" s="114">
        <v>33516.68</v>
      </c>
      <c r="G10" s="54">
        <f t="shared" si="0"/>
        <v>4663.1902608695655</v>
      </c>
      <c r="H10" s="54">
        <f t="shared" si="1"/>
        <v>10.523290423861853</v>
      </c>
    </row>
    <row r="11" spans="2:8" x14ac:dyDescent="0.3">
      <c r="B11" s="7"/>
      <c r="C11" s="5"/>
      <c r="D11" s="5"/>
      <c r="E11" s="6"/>
      <c r="F11" s="28"/>
      <c r="G11" s="28"/>
      <c r="H11" s="28"/>
    </row>
    <row r="12" spans="2:8" x14ac:dyDescent="0.3">
      <c r="B12" s="30"/>
      <c r="C12" s="5"/>
      <c r="D12" s="5"/>
      <c r="E12" s="6"/>
      <c r="F12" s="28"/>
      <c r="G12" s="28"/>
      <c r="H12" s="28"/>
    </row>
    <row r="13" spans="2:8" x14ac:dyDescent="0.3">
      <c r="B13" s="11" t="s">
        <v>15</v>
      </c>
      <c r="C13" s="5"/>
      <c r="D13" s="5"/>
      <c r="E13" s="6"/>
      <c r="F13" s="28"/>
      <c r="G13" s="28"/>
      <c r="H13" s="28"/>
    </row>
  </sheetData>
  <mergeCells count="1">
    <mergeCell ref="B2:H2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J6" sqref="J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30.6" customHeight="1" x14ac:dyDescent="0.3">
      <c r="B1" s="2"/>
      <c r="C1" s="2"/>
      <c r="D1" s="2"/>
      <c r="E1" s="2"/>
      <c r="F1" s="71" t="s">
        <v>107</v>
      </c>
      <c r="G1" s="2"/>
      <c r="H1" s="2"/>
      <c r="I1" s="2"/>
      <c r="J1" s="2"/>
      <c r="K1" s="2"/>
      <c r="L1" s="2"/>
    </row>
    <row r="2" spans="2:12" ht="18" customHeight="1" x14ac:dyDescent="0.3">
      <c r="B2" s="148" t="s">
        <v>66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5.75" customHeight="1" x14ac:dyDescent="0.3">
      <c r="B3" s="148" t="s">
        <v>38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174" t="s">
        <v>6</v>
      </c>
      <c r="C5" s="175"/>
      <c r="D5" s="175"/>
      <c r="E5" s="175"/>
      <c r="F5" s="176"/>
      <c r="G5" s="40" t="s">
        <v>59</v>
      </c>
      <c r="H5" s="38" t="s">
        <v>168</v>
      </c>
      <c r="I5" s="40" t="s">
        <v>174</v>
      </c>
      <c r="J5" s="40" t="s">
        <v>170</v>
      </c>
      <c r="K5" s="40" t="s">
        <v>16</v>
      </c>
      <c r="L5" s="40" t="s">
        <v>49</v>
      </c>
    </row>
    <row r="6" spans="2:12" x14ac:dyDescent="0.3">
      <c r="B6" s="174">
        <v>1</v>
      </c>
      <c r="C6" s="175"/>
      <c r="D6" s="175"/>
      <c r="E6" s="175"/>
      <c r="F6" s="176"/>
      <c r="G6" s="40">
        <v>2</v>
      </c>
      <c r="H6" s="40">
        <v>3</v>
      </c>
      <c r="I6" s="40">
        <v>4</v>
      </c>
      <c r="J6" s="40">
        <v>5</v>
      </c>
      <c r="K6" s="40" t="s">
        <v>18</v>
      </c>
      <c r="L6" s="40" t="s">
        <v>19</v>
      </c>
    </row>
    <row r="7" spans="2:12" ht="26.4" x14ac:dyDescent="0.3">
      <c r="B7" s="7">
        <v>8</v>
      </c>
      <c r="C7" s="7"/>
      <c r="D7" s="7"/>
      <c r="E7" s="7"/>
      <c r="F7" s="7" t="s">
        <v>8</v>
      </c>
      <c r="G7" s="5"/>
      <c r="H7" s="5"/>
      <c r="I7" s="5"/>
      <c r="J7" s="28"/>
      <c r="K7" s="28"/>
      <c r="L7" s="28"/>
    </row>
    <row r="8" spans="2:12" x14ac:dyDescent="0.3">
      <c r="B8" s="7"/>
      <c r="C8" s="11">
        <v>84</v>
      </c>
      <c r="D8" s="11"/>
      <c r="E8" s="11"/>
      <c r="F8" s="11" t="s">
        <v>13</v>
      </c>
      <c r="G8" s="5"/>
      <c r="H8" s="5"/>
      <c r="I8" s="5"/>
      <c r="J8" s="28"/>
      <c r="K8" s="28"/>
      <c r="L8" s="28"/>
    </row>
    <row r="9" spans="2:12" ht="52.8" x14ac:dyDescent="0.3">
      <c r="B9" s="8"/>
      <c r="C9" s="8"/>
      <c r="D9" s="8">
        <v>841</v>
      </c>
      <c r="E9" s="8"/>
      <c r="F9" s="29" t="s">
        <v>39</v>
      </c>
      <c r="G9" s="5"/>
      <c r="H9" s="5"/>
      <c r="I9" s="5"/>
      <c r="J9" s="28"/>
      <c r="K9" s="28"/>
      <c r="L9" s="28"/>
    </row>
    <row r="10" spans="2:12" ht="26.4" x14ac:dyDescent="0.3">
      <c r="B10" s="8"/>
      <c r="C10" s="8"/>
      <c r="D10" s="8"/>
      <c r="E10" s="8">
        <v>8413</v>
      </c>
      <c r="F10" s="29" t="s">
        <v>40</v>
      </c>
      <c r="G10" s="5"/>
      <c r="H10" s="5"/>
      <c r="I10" s="5"/>
      <c r="J10" s="28"/>
      <c r="K10" s="28"/>
      <c r="L10" s="28"/>
    </row>
    <row r="11" spans="2:12" x14ac:dyDescent="0.3">
      <c r="B11" s="8"/>
      <c r="C11" s="8"/>
      <c r="D11" s="8"/>
      <c r="E11" s="9" t="s">
        <v>23</v>
      </c>
      <c r="F11" s="13"/>
      <c r="G11" s="5"/>
      <c r="H11" s="5"/>
      <c r="I11" s="5"/>
      <c r="J11" s="28"/>
      <c r="K11" s="28"/>
      <c r="L11" s="28"/>
    </row>
    <row r="12" spans="2:12" ht="26.4" x14ac:dyDescent="0.3">
      <c r="B12" s="10">
        <v>5</v>
      </c>
      <c r="C12" s="10"/>
      <c r="D12" s="10"/>
      <c r="E12" s="10"/>
      <c r="F12" s="22" t="s">
        <v>9</v>
      </c>
      <c r="G12" s="5"/>
      <c r="H12" s="5"/>
      <c r="I12" s="5"/>
      <c r="J12" s="28"/>
      <c r="K12" s="28"/>
      <c r="L12" s="28"/>
    </row>
    <row r="13" spans="2:12" ht="26.4" x14ac:dyDescent="0.3">
      <c r="B13" s="11"/>
      <c r="C13" s="11">
        <v>54</v>
      </c>
      <c r="D13" s="11"/>
      <c r="E13" s="11"/>
      <c r="F13" s="23" t="s">
        <v>14</v>
      </c>
      <c r="G13" s="5"/>
      <c r="H13" s="5"/>
      <c r="I13" s="6"/>
      <c r="J13" s="28"/>
      <c r="K13" s="28"/>
      <c r="L13" s="28"/>
    </row>
    <row r="14" spans="2:12" ht="66" x14ac:dyDescent="0.3">
      <c r="B14" s="11"/>
      <c r="C14" s="11"/>
      <c r="D14" s="11">
        <v>541</v>
      </c>
      <c r="E14" s="29"/>
      <c r="F14" s="29" t="s">
        <v>41</v>
      </c>
      <c r="G14" s="5"/>
      <c r="H14" s="5"/>
      <c r="I14" s="6"/>
      <c r="J14" s="28"/>
      <c r="K14" s="28"/>
      <c r="L14" s="28"/>
    </row>
    <row r="15" spans="2:12" ht="39.6" x14ac:dyDescent="0.3">
      <c r="B15" s="11"/>
      <c r="C15" s="11"/>
      <c r="D15" s="11"/>
      <c r="E15" s="29">
        <v>5413</v>
      </c>
      <c r="F15" s="29" t="s">
        <v>42</v>
      </c>
      <c r="G15" s="5"/>
      <c r="H15" s="5"/>
      <c r="I15" s="6"/>
      <c r="J15" s="28"/>
      <c r="K15" s="28"/>
      <c r="L15" s="28"/>
    </row>
    <row r="16" spans="2:12" x14ac:dyDescent="0.3">
      <c r="B16" s="12" t="s">
        <v>15</v>
      </c>
      <c r="C16" s="10"/>
      <c r="D16" s="10"/>
      <c r="E16" s="10"/>
      <c r="F16" s="22" t="s">
        <v>23</v>
      </c>
      <c r="G16" s="5"/>
      <c r="H16" s="5"/>
      <c r="I16" s="5"/>
      <c r="J16" s="28"/>
      <c r="K16" s="28"/>
      <c r="L16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8" sqref="F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71" t="s">
        <v>107</v>
      </c>
      <c r="C1" s="2"/>
      <c r="D1" s="2"/>
      <c r="E1" s="2"/>
      <c r="F1" s="3"/>
      <c r="G1" s="3"/>
      <c r="H1" s="3"/>
    </row>
    <row r="2" spans="2:8" ht="15.75" customHeight="1" x14ac:dyDescent="0.3">
      <c r="B2" s="148" t="s">
        <v>43</v>
      </c>
      <c r="C2" s="148"/>
      <c r="D2" s="148"/>
      <c r="E2" s="148"/>
      <c r="F2" s="148"/>
      <c r="G2" s="148"/>
      <c r="H2" s="148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38" t="s">
        <v>6</v>
      </c>
      <c r="C4" s="38" t="s">
        <v>59</v>
      </c>
      <c r="D4" s="38" t="s">
        <v>168</v>
      </c>
      <c r="E4" s="38" t="s">
        <v>169</v>
      </c>
      <c r="F4" s="38" t="s">
        <v>170</v>
      </c>
      <c r="G4" s="38" t="s">
        <v>16</v>
      </c>
      <c r="H4" s="38" t="s">
        <v>49</v>
      </c>
    </row>
    <row r="5" spans="2:8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18</v>
      </c>
      <c r="H5" s="38" t="s">
        <v>19</v>
      </c>
    </row>
    <row r="6" spans="2:8" x14ac:dyDescent="0.3">
      <c r="B6" s="7" t="s">
        <v>44</v>
      </c>
      <c r="C6" s="5"/>
      <c r="D6" s="5"/>
      <c r="E6" s="6"/>
      <c r="F6" s="28"/>
      <c r="G6" s="28"/>
      <c r="H6" s="28"/>
    </row>
    <row r="7" spans="2:8" x14ac:dyDescent="0.3">
      <c r="B7" s="7" t="s">
        <v>34</v>
      </c>
      <c r="C7" s="5"/>
      <c r="D7" s="5"/>
      <c r="E7" s="5"/>
      <c r="F7" s="28"/>
      <c r="G7" s="28"/>
      <c r="H7" s="28"/>
    </row>
    <row r="8" spans="2:8" x14ac:dyDescent="0.3">
      <c r="B8" s="32" t="s">
        <v>33</v>
      </c>
      <c r="C8" s="5"/>
      <c r="D8" s="5"/>
      <c r="E8" s="5"/>
      <c r="F8" s="28"/>
      <c r="G8" s="28"/>
      <c r="H8" s="28"/>
    </row>
    <row r="9" spans="2:8" x14ac:dyDescent="0.3">
      <c r="B9" s="31" t="s">
        <v>32</v>
      </c>
      <c r="C9" s="5"/>
      <c r="D9" s="5"/>
      <c r="E9" s="5"/>
      <c r="F9" s="28"/>
      <c r="G9" s="28"/>
      <c r="H9" s="28"/>
    </row>
    <row r="10" spans="2:8" x14ac:dyDescent="0.3">
      <c r="B10" s="31" t="s">
        <v>23</v>
      </c>
      <c r="C10" s="5"/>
      <c r="D10" s="5"/>
      <c r="E10" s="5"/>
      <c r="F10" s="28"/>
      <c r="G10" s="28"/>
      <c r="H10" s="28"/>
    </row>
    <row r="11" spans="2:8" x14ac:dyDescent="0.3">
      <c r="B11" s="7" t="s">
        <v>31</v>
      </c>
      <c r="C11" s="5"/>
      <c r="D11" s="5"/>
      <c r="E11" s="6"/>
      <c r="F11" s="28"/>
      <c r="G11" s="28"/>
      <c r="H11" s="28"/>
    </row>
    <row r="12" spans="2:8" x14ac:dyDescent="0.3">
      <c r="B12" s="30" t="s">
        <v>30</v>
      </c>
      <c r="C12" s="5"/>
      <c r="D12" s="5"/>
      <c r="E12" s="6"/>
      <c r="F12" s="28"/>
      <c r="G12" s="28"/>
      <c r="H12" s="28"/>
    </row>
    <row r="13" spans="2:8" x14ac:dyDescent="0.3">
      <c r="B13" s="7" t="s">
        <v>29</v>
      </c>
      <c r="C13" s="5"/>
      <c r="D13" s="5"/>
      <c r="E13" s="6"/>
      <c r="F13" s="28"/>
      <c r="G13" s="28"/>
      <c r="H13" s="28"/>
    </row>
    <row r="14" spans="2:8" x14ac:dyDescent="0.3">
      <c r="B14" s="30" t="s">
        <v>28</v>
      </c>
      <c r="C14" s="5"/>
      <c r="D14" s="5"/>
      <c r="E14" s="6"/>
      <c r="F14" s="28"/>
      <c r="G14" s="28"/>
      <c r="H14" s="28"/>
    </row>
    <row r="15" spans="2:8" x14ac:dyDescent="0.3">
      <c r="B15" s="11" t="s">
        <v>15</v>
      </c>
      <c r="C15" s="5"/>
      <c r="D15" s="5"/>
      <c r="E15" s="6"/>
      <c r="F15" s="28"/>
      <c r="G15" s="28"/>
      <c r="H15" s="28"/>
    </row>
    <row r="16" spans="2:8" x14ac:dyDescent="0.3">
      <c r="B16" s="30"/>
      <c r="C16" s="5"/>
      <c r="D16" s="5"/>
      <c r="E16" s="6"/>
      <c r="F16" s="28"/>
      <c r="G16" s="28"/>
      <c r="H16" s="28"/>
    </row>
    <row r="17" spans="2:8" ht="15.75" customHeight="1" x14ac:dyDescent="0.3">
      <c r="B17" s="7" t="s">
        <v>45</v>
      </c>
      <c r="C17" s="5"/>
      <c r="D17" s="5"/>
      <c r="E17" s="6"/>
      <c r="F17" s="28"/>
      <c r="G17" s="28"/>
      <c r="H17" s="28"/>
    </row>
    <row r="18" spans="2:8" ht="15.75" customHeight="1" x14ac:dyDescent="0.3">
      <c r="B18" s="7" t="s">
        <v>34</v>
      </c>
      <c r="C18" s="5"/>
      <c r="D18" s="5"/>
      <c r="E18" s="5"/>
      <c r="F18" s="28"/>
      <c r="G18" s="28"/>
      <c r="H18" s="28"/>
    </row>
    <row r="19" spans="2:8" x14ac:dyDescent="0.3">
      <c r="B19" s="32" t="s">
        <v>33</v>
      </c>
      <c r="C19" s="5"/>
      <c r="D19" s="5"/>
      <c r="E19" s="5"/>
      <c r="F19" s="28"/>
      <c r="G19" s="28"/>
      <c r="H19" s="28"/>
    </row>
    <row r="20" spans="2:8" x14ac:dyDescent="0.3">
      <c r="B20" s="31" t="s">
        <v>32</v>
      </c>
      <c r="C20" s="5"/>
      <c r="D20" s="5"/>
      <c r="E20" s="5"/>
      <c r="F20" s="28"/>
      <c r="G20" s="28"/>
      <c r="H20" s="28"/>
    </row>
    <row r="21" spans="2:8" x14ac:dyDescent="0.3">
      <c r="B21" s="31" t="s">
        <v>23</v>
      </c>
      <c r="C21" s="5"/>
      <c r="D21" s="5"/>
      <c r="E21" s="5"/>
      <c r="F21" s="28"/>
      <c r="G21" s="28"/>
      <c r="H21" s="28"/>
    </row>
    <row r="22" spans="2:8" x14ac:dyDescent="0.3">
      <c r="B22" s="7" t="s">
        <v>31</v>
      </c>
      <c r="C22" s="5"/>
      <c r="D22" s="5"/>
      <c r="E22" s="6"/>
      <c r="F22" s="28"/>
      <c r="G22" s="28"/>
      <c r="H22" s="28"/>
    </row>
    <row r="23" spans="2:8" x14ac:dyDescent="0.3">
      <c r="B23" s="30" t="s">
        <v>30</v>
      </c>
      <c r="C23" s="5"/>
      <c r="D23" s="5"/>
      <c r="E23" s="6"/>
      <c r="F23" s="28"/>
      <c r="G23" s="28"/>
      <c r="H23" s="28"/>
    </row>
    <row r="24" spans="2:8" x14ac:dyDescent="0.3">
      <c r="B24" s="7" t="s">
        <v>29</v>
      </c>
      <c r="C24" s="5"/>
      <c r="D24" s="5"/>
      <c r="E24" s="6"/>
      <c r="F24" s="28"/>
      <c r="G24" s="28"/>
      <c r="H24" s="28"/>
    </row>
    <row r="25" spans="2:8" x14ac:dyDescent="0.3">
      <c r="B25" s="30" t="s">
        <v>28</v>
      </c>
      <c r="C25" s="5"/>
      <c r="D25" s="5"/>
      <c r="E25" s="6"/>
      <c r="F25" s="28"/>
      <c r="G25" s="28"/>
      <c r="H25" s="28"/>
    </row>
    <row r="26" spans="2:8" x14ac:dyDescent="0.3">
      <c r="B26" s="11" t="s">
        <v>15</v>
      </c>
      <c r="C26" s="5"/>
      <c r="D26" s="5"/>
      <c r="E26" s="6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3"/>
  <sheetViews>
    <sheetView tabSelected="1" workbookViewId="0">
      <selection activeCell="B20" sqref="B2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1.88671875" customWidth="1"/>
    <col min="5" max="5" width="54.109375" customWidth="1"/>
    <col min="6" max="6" width="25.33203125" customWidth="1"/>
    <col min="7" max="7" width="19" customWidth="1"/>
    <col min="8" max="8" width="20.44140625" customWidth="1"/>
    <col min="9" max="9" width="15.6640625" customWidth="1"/>
  </cols>
  <sheetData>
    <row r="1" spans="2:9" ht="17.399999999999999" x14ac:dyDescent="0.3">
      <c r="B1" s="2"/>
      <c r="C1" s="2"/>
      <c r="D1" s="2"/>
      <c r="E1" s="71" t="s">
        <v>107</v>
      </c>
      <c r="F1" s="2"/>
      <c r="G1" s="2"/>
      <c r="H1" s="2"/>
      <c r="I1" s="3"/>
    </row>
    <row r="2" spans="2:9" ht="18" customHeight="1" x14ac:dyDescent="0.3">
      <c r="B2" s="148" t="s">
        <v>10</v>
      </c>
      <c r="C2" s="192"/>
      <c r="D2" s="192"/>
      <c r="E2" s="192"/>
      <c r="F2" s="192"/>
      <c r="G2" s="192"/>
      <c r="H2" s="192"/>
      <c r="I2" s="192"/>
    </row>
    <row r="3" spans="2:9" ht="17.399999999999999" x14ac:dyDescent="0.3">
      <c r="B3" s="2"/>
      <c r="C3" s="2"/>
      <c r="D3" s="2"/>
      <c r="E3" s="2"/>
      <c r="F3" s="2"/>
      <c r="G3" s="2"/>
      <c r="H3" s="2"/>
      <c r="I3" s="3"/>
    </row>
    <row r="4" spans="2:9" ht="15.6" x14ac:dyDescent="0.3">
      <c r="B4" s="193" t="s">
        <v>68</v>
      </c>
      <c r="C4" s="193"/>
      <c r="D4" s="193"/>
      <c r="E4" s="193"/>
      <c r="F4" s="193"/>
      <c r="G4" s="193"/>
      <c r="H4" s="193"/>
      <c r="I4" s="193"/>
    </row>
    <row r="5" spans="2:9" ht="17.399999999999999" x14ac:dyDescent="0.3">
      <c r="B5" s="2"/>
      <c r="C5" s="2"/>
      <c r="D5" s="2"/>
      <c r="E5" s="2"/>
      <c r="F5" s="2"/>
      <c r="G5" s="2"/>
      <c r="H5" s="2"/>
      <c r="I5" s="3"/>
    </row>
    <row r="6" spans="2:9" ht="26.4" x14ac:dyDescent="0.3">
      <c r="B6" s="174" t="s">
        <v>6</v>
      </c>
      <c r="C6" s="175"/>
      <c r="D6" s="175"/>
      <c r="E6" s="176"/>
      <c r="F6" s="38" t="s">
        <v>168</v>
      </c>
      <c r="G6" s="38" t="s">
        <v>169</v>
      </c>
      <c r="H6" s="38" t="s">
        <v>175</v>
      </c>
      <c r="I6" s="38" t="s">
        <v>49</v>
      </c>
    </row>
    <row r="7" spans="2:9" s="27" customFormat="1" ht="15.75" customHeight="1" x14ac:dyDescent="0.2">
      <c r="B7" s="194">
        <v>1</v>
      </c>
      <c r="C7" s="195"/>
      <c r="D7" s="195"/>
      <c r="E7" s="196"/>
      <c r="F7" s="39">
        <v>2</v>
      </c>
      <c r="G7" s="39">
        <v>3</v>
      </c>
      <c r="H7" s="39">
        <v>4</v>
      </c>
      <c r="I7" s="39" t="s">
        <v>47</v>
      </c>
    </row>
    <row r="8" spans="2:9" s="41" customFormat="1" ht="15.6" customHeight="1" x14ac:dyDescent="0.3">
      <c r="B8" s="180" t="s">
        <v>109</v>
      </c>
      <c r="C8" s="181"/>
      <c r="D8" s="182"/>
      <c r="E8" s="83" t="s">
        <v>108</v>
      </c>
      <c r="F8" s="84">
        <v>682200</v>
      </c>
      <c r="G8" s="85">
        <f>G10+G15</f>
        <v>764160</v>
      </c>
      <c r="H8" s="85">
        <v>156583.10999999999</v>
      </c>
      <c r="I8" s="142">
        <f>H8/G8*100</f>
        <v>20.490880182160804</v>
      </c>
    </row>
    <row r="9" spans="2:9" s="41" customFormat="1" ht="15.6" customHeight="1" x14ac:dyDescent="0.3">
      <c r="B9" s="180">
        <v>50602</v>
      </c>
      <c r="C9" s="181"/>
      <c r="D9" s="182"/>
      <c r="E9" s="83" t="s">
        <v>108</v>
      </c>
      <c r="F9" s="84">
        <f>F10+F15</f>
        <v>682200</v>
      </c>
      <c r="G9" s="85">
        <v>764160</v>
      </c>
      <c r="H9" s="85">
        <f>H10+H15</f>
        <v>156583.11000000002</v>
      </c>
      <c r="I9" s="142">
        <f t="shared" ref="I9:I79" si="0">H9/G9*100</f>
        <v>20.490880182160804</v>
      </c>
    </row>
    <row r="10" spans="2:9" s="41" customFormat="1" ht="15.6" customHeight="1" x14ac:dyDescent="0.3">
      <c r="B10" s="90">
        <v>1</v>
      </c>
      <c r="C10" s="91"/>
      <c r="D10" s="83"/>
      <c r="E10" s="83" t="s">
        <v>115</v>
      </c>
      <c r="F10" s="84">
        <v>621500</v>
      </c>
      <c r="G10" s="85">
        <v>703460</v>
      </c>
      <c r="H10" s="85">
        <v>134771.57</v>
      </c>
      <c r="I10" s="100">
        <f t="shared" si="0"/>
        <v>19.15838427202684</v>
      </c>
    </row>
    <row r="11" spans="2:9" s="41" customFormat="1" ht="15.6" customHeight="1" x14ac:dyDescent="0.3">
      <c r="B11" s="90" t="s">
        <v>112</v>
      </c>
      <c r="C11" s="91"/>
      <c r="D11" s="83"/>
      <c r="E11" s="83" t="s">
        <v>115</v>
      </c>
      <c r="F11" s="84">
        <v>621500</v>
      </c>
      <c r="G11" s="85">
        <v>703460</v>
      </c>
      <c r="H11" s="85">
        <v>134771.57</v>
      </c>
      <c r="I11" s="100">
        <f t="shared" si="0"/>
        <v>19.15838427202684</v>
      </c>
    </row>
    <row r="12" spans="2:9" s="41" customFormat="1" ht="15.6" customHeight="1" x14ac:dyDescent="0.3">
      <c r="B12" s="144">
        <v>31</v>
      </c>
      <c r="C12" s="145"/>
      <c r="D12" s="146"/>
      <c r="E12" s="146" t="s">
        <v>219</v>
      </c>
      <c r="F12" s="87">
        <f>F25+F27+F29</f>
        <v>158350</v>
      </c>
      <c r="G12" s="88">
        <f>G25+G27+G29</f>
        <v>170310</v>
      </c>
      <c r="H12" s="88">
        <f>H25+H27+H29</f>
        <v>85991.3</v>
      </c>
      <c r="I12" s="142">
        <f t="shared" si="0"/>
        <v>50.491045740120953</v>
      </c>
    </row>
    <row r="13" spans="2:9" s="41" customFormat="1" ht="15.6" customHeight="1" x14ac:dyDescent="0.3">
      <c r="B13" s="144">
        <v>32</v>
      </c>
      <c r="C13" s="145"/>
      <c r="D13" s="146"/>
      <c r="E13" s="146" t="s">
        <v>220</v>
      </c>
      <c r="F13" s="87">
        <f>F31+F33+F35+F82</f>
        <v>139650</v>
      </c>
      <c r="G13" s="88">
        <f>G31+G33+G35+G82</f>
        <v>139650</v>
      </c>
      <c r="H13" s="88">
        <f>H31+H33+H35+H82</f>
        <v>46476.57</v>
      </c>
      <c r="I13" s="142">
        <f t="shared" si="0"/>
        <v>33.280751879699253</v>
      </c>
    </row>
    <row r="14" spans="2:9" s="41" customFormat="1" ht="15.6" customHeight="1" x14ac:dyDescent="0.3">
      <c r="B14" s="144">
        <v>42</v>
      </c>
      <c r="C14" s="145"/>
      <c r="D14" s="146"/>
      <c r="E14" s="146" t="s">
        <v>221</v>
      </c>
      <c r="F14" s="87">
        <v>323500</v>
      </c>
      <c r="G14" s="88">
        <f>G37+G66+G72</f>
        <v>393500</v>
      </c>
      <c r="H14" s="88">
        <v>2303.6999999999998</v>
      </c>
      <c r="I14" s="142">
        <f t="shared" si="0"/>
        <v>0.58543837357052086</v>
      </c>
    </row>
    <row r="15" spans="2:9" s="41" customFormat="1" ht="15.6" customHeight="1" x14ac:dyDescent="0.3">
      <c r="B15" s="180">
        <v>3</v>
      </c>
      <c r="C15" s="181"/>
      <c r="D15" s="182"/>
      <c r="E15" s="92" t="s">
        <v>116</v>
      </c>
      <c r="F15" s="84">
        <v>60700</v>
      </c>
      <c r="G15" s="85">
        <v>60700</v>
      </c>
      <c r="H15" s="85">
        <v>21811.54</v>
      </c>
      <c r="I15" s="100">
        <f t="shared" si="0"/>
        <v>35.933344316309721</v>
      </c>
    </row>
    <row r="16" spans="2:9" s="41" customFormat="1" ht="15.6" customHeight="1" x14ac:dyDescent="0.3">
      <c r="B16" s="90" t="s">
        <v>113</v>
      </c>
      <c r="C16" s="91"/>
      <c r="D16" s="83"/>
      <c r="E16" s="92" t="s">
        <v>116</v>
      </c>
      <c r="F16" s="84">
        <v>60700</v>
      </c>
      <c r="G16" s="85">
        <v>60700</v>
      </c>
      <c r="H16" s="85">
        <v>21811.54</v>
      </c>
      <c r="I16" s="100">
        <f t="shared" si="0"/>
        <v>35.933344316309721</v>
      </c>
    </row>
    <row r="17" spans="2:9" s="41" customFormat="1" ht="15.6" customHeight="1" x14ac:dyDescent="0.3">
      <c r="B17" s="144">
        <v>31</v>
      </c>
      <c r="C17" s="145"/>
      <c r="D17" s="146"/>
      <c r="E17" s="147" t="s">
        <v>219</v>
      </c>
      <c r="F17" s="87">
        <v>4700</v>
      </c>
      <c r="G17" s="88">
        <v>4700</v>
      </c>
      <c r="H17" s="88">
        <v>398.17</v>
      </c>
      <c r="I17" s="142">
        <f t="shared" si="0"/>
        <v>8.4717021276595759</v>
      </c>
    </row>
    <row r="18" spans="2:9" s="41" customFormat="1" ht="15.6" customHeight="1" x14ac:dyDescent="0.3">
      <c r="B18" s="144">
        <v>32</v>
      </c>
      <c r="C18" s="145"/>
      <c r="D18" s="146"/>
      <c r="E18" s="147" t="s">
        <v>220</v>
      </c>
      <c r="F18" s="87">
        <f>F42+F45+F50+F58</f>
        <v>52000</v>
      </c>
      <c r="G18" s="88">
        <f>G42+G45+G50+G58</f>
        <v>52000</v>
      </c>
      <c r="H18" s="88">
        <f>H42+H45+H50+H58</f>
        <v>20512.61</v>
      </c>
      <c r="I18" s="142">
        <f t="shared" si="0"/>
        <v>39.447326923076922</v>
      </c>
    </row>
    <row r="19" spans="2:9" s="41" customFormat="1" ht="15.6" customHeight="1" x14ac:dyDescent="0.3">
      <c r="B19" s="144">
        <v>34</v>
      </c>
      <c r="C19" s="145"/>
      <c r="D19" s="146"/>
      <c r="E19" s="147" t="s">
        <v>222</v>
      </c>
      <c r="F19" s="87">
        <v>2000</v>
      </c>
      <c r="G19" s="88">
        <v>2000</v>
      </c>
      <c r="H19" s="88">
        <v>900.76</v>
      </c>
      <c r="I19" s="142">
        <f t="shared" si="0"/>
        <v>45.037999999999997</v>
      </c>
    </row>
    <row r="20" spans="2:9" s="41" customFormat="1" ht="15.6" customHeight="1" x14ac:dyDescent="0.3">
      <c r="B20" s="144">
        <v>42</v>
      </c>
      <c r="C20" s="145"/>
      <c r="D20" s="146"/>
      <c r="E20" s="147" t="s">
        <v>221</v>
      </c>
      <c r="F20" s="87">
        <v>2000</v>
      </c>
      <c r="G20" s="88">
        <v>2000</v>
      </c>
      <c r="H20" s="88">
        <v>0</v>
      </c>
      <c r="I20" s="142">
        <f t="shared" si="0"/>
        <v>0</v>
      </c>
    </row>
    <row r="21" spans="2:9" s="41" customFormat="1" ht="15.6" customHeight="1" x14ac:dyDescent="0.3">
      <c r="B21" s="102" t="s">
        <v>193</v>
      </c>
      <c r="C21" s="103"/>
      <c r="D21" s="104" t="s">
        <v>191</v>
      </c>
      <c r="E21" s="92" t="s">
        <v>194</v>
      </c>
      <c r="F21" s="84">
        <v>363700</v>
      </c>
      <c r="G21" s="85">
        <v>375660</v>
      </c>
      <c r="H21" s="85">
        <v>123066.43</v>
      </c>
      <c r="I21" s="142">
        <f t="shared" si="0"/>
        <v>32.760056966405791</v>
      </c>
    </row>
    <row r="22" spans="2:9" s="41" customFormat="1" ht="15.6" customHeight="1" x14ac:dyDescent="0.3">
      <c r="B22" s="94">
        <v>1203</v>
      </c>
      <c r="C22" s="95"/>
      <c r="D22" s="96" t="s">
        <v>144</v>
      </c>
      <c r="E22" s="97" t="s">
        <v>111</v>
      </c>
      <c r="F22" s="98">
        <v>363700</v>
      </c>
      <c r="G22" s="99">
        <v>375660</v>
      </c>
      <c r="H22" s="99">
        <v>123066.43</v>
      </c>
      <c r="I22" s="142">
        <f t="shared" si="0"/>
        <v>32.760056966405791</v>
      </c>
    </row>
    <row r="23" spans="2:9" s="41" customFormat="1" ht="15.6" customHeight="1" x14ac:dyDescent="0.3">
      <c r="B23" s="191" t="s">
        <v>114</v>
      </c>
      <c r="C23" s="191"/>
      <c r="D23" s="191"/>
      <c r="E23" s="97" t="s">
        <v>108</v>
      </c>
      <c r="F23" s="98">
        <v>338700</v>
      </c>
      <c r="G23" s="99">
        <f>G24+G39</f>
        <v>350660</v>
      </c>
      <c r="H23" s="99">
        <f>H24+H39</f>
        <v>123066.43</v>
      </c>
      <c r="I23" s="142">
        <f t="shared" si="0"/>
        <v>35.095656761535388</v>
      </c>
    </row>
    <row r="24" spans="2:9" s="41" customFormat="1" ht="15.6" customHeight="1" x14ac:dyDescent="0.3">
      <c r="B24" s="180" t="s">
        <v>112</v>
      </c>
      <c r="C24" s="181"/>
      <c r="D24" s="182"/>
      <c r="E24" s="83" t="s">
        <v>115</v>
      </c>
      <c r="F24" s="84">
        <f>F25+F27+F29+F31+F33+F35+F37</f>
        <v>278000</v>
      </c>
      <c r="G24" s="85">
        <f>G25+G27+G29+G31+G33+G35+G37</f>
        <v>289960</v>
      </c>
      <c r="H24" s="85">
        <f>H25+H27+H29+H31+H33+H35+H37</f>
        <v>101254.89</v>
      </c>
      <c r="I24" s="86">
        <f t="shared" si="0"/>
        <v>34.920295902883161</v>
      </c>
    </row>
    <row r="25" spans="2:9" s="41" customFormat="1" ht="15.6" customHeight="1" x14ac:dyDescent="0.3">
      <c r="B25" s="183">
        <v>311</v>
      </c>
      <c r="C25" s="184"/>
      <c r="D25" s="185"/>
      <c r="E25" s="74" t="s">
        <v>117</v>
      </c>
      <c r="F25" s="75">
        <v>128950</v>
      </c>
      <c r="G25" s="76">
        <v>138950</v>
      </c>
      <c r="H25" s="76">
        <v>68866.58</v>
      </c>
      <c r="I25" s="86">
        <f t="shared" si="0"/>
        <v>49.56213026268442</v>
      </c>
    </row>
    <row r="26" spans="2:9" s="41" customFormat="1" ht="15.6" customHeight="1" x14ac:dyDescent="0.3">
      <c r="B26" s="186">
        <v>3111</v>
      </c>
      <c r="C26" s="186"/>
      <c r="D26" s="186"/>
      <c r="E26" s="82" t="s">
        <v>117</v>
      </c>
      <c r="F26" s="77">
        <v>128950</v>
      </c>
      <c r="G26" s="78">
        <v>138950</v>
      </c>
      <c r="H26" s="78">
        <v>68866.58</v>
      </c>
      <c r="I26" s="141">
        <f t="shared" si="0"/>
        <v>49.56213026268442</v>
      </c>
    </row>
    <row r="27" spans="2:9" s="41" customFormat="1" ht="15.6" customHeight="1" x14ac:dyDescent="0.3">
      <c r="B27" s="190">
        <v>312</v>
      </c>
      <c r="C27" s="190"/>
      <c r="D27" s="190"/>
      <c r="E27" s="93" t="s">
        <v>118</v>
      </c>
      <c r="F27" s="75">
        <v>9000</v>
      </c>
      <c r="G27" s="76">
        <v>9310</v>
      </c>
      <c r="H27" s="76">
        <v>5761.72</v>
      </c>
      <c r="I27" s="86">
        <f t="shared" si="0"/>
        <v>61.887432867883994</v>
      </c>
    </row>
    <row r="28" spans="2:9" s="41" customFormat="1" ht="15.6" customHeight="1" x14ac:dyDescent="0.3">
      <c r="B28" s="79">
        <v>3121</v>
      </c>
      <c r="C28" s="73"/>
      <c r="D28" s="74"/>
      <c r="E28" s="82" t="s">
        <v>118</v>
      </c>
      <c r="F28" s="77">
        <v>9000</v>
      </c>
      <c r="G28" s="78">
        <v>9310</v>
      </c>
      <c r="H28" s="78">
        <v>5761.72</v>
      </c>
      <c r="I28" s="141">
        <f t="shared" si="0"/>
        <v>61.887432867883994</v>
      </c>
    </row>
    <row r="29" spans="2:9" s="41" customFormat="1" ht="15.6" customHeight="1" x14ac:dyDescent="0.3">
      <c r="B29" s="72">
        <v>313</v>
      </c>
      <c r="C29" s="73"/>
      <c r="D29" s="74"/>
      <c r="E29" s="93" t="s">
        <v>119</v>
      </c>
      <c r="F29" s="75">
        <v>20400</v>
      </c>
      <c r="G29" s="76">
        <v>22050</v>
      </c>
      <c r="H29" s="76">
        <v>11363</v>
      </c>
      <c r="I29" s="86">
        <f t="shared" si="0"/>
        <v>51.532879818594104</v>
      </c>
    </row>
    <row r="30" spans="2:9" s="41" customFormat="1" ht="15.6" customHeight="1" x14ac:dyDescent="0.3">
      <c r="B30" s="79">
        <v>3132</v>
      </c>
      <c r="C30" s="80"/>
      <c r="D30" s="81"/>
      <c r="E30" s="82" t="s">
        <v>119</v>
      </c>
      <c r="F30" s="77">
        <v>20400</v>
      </c>
      <c r="G30" s="78">
        <v>22050</v>
      </c>
      <c r="H30" s="78">
        <v>11363</v>
      </c>
      <c r="I30" s="141">
        <f t="shared" si="0"/>
        <v>51.532879818594104</v>
      </c>
    </row>
    <row r="31" spans="2:9" s="41" customFormat="1" ht="15.6" customHeight="1" x14ac:dyDescent="0.3">
      <c r="B31" s="72">
        <v>321</v>
      </c>
      <c r="C31" s="73"/>
      <c r="D31" s="74"/>
      <c r="E31" s="93" t="s">
        <v>120</v>
      </c>
      <c r="F31" s="75">
        <v>1650</v>
      </c>
      <c r="G31" s="76">
        <v>1650</v>
      </c>
      <c r="H31" s="76">
        <v>1071.8399999999999</v>
      </c>
      <c r="I31" s="86">
        <f t="shared" si="0"/>
        <v>64.959999999999994</v>
      </c>
    </row>
    <row r="32" spans="2:9" s="41" customFormat="1" ht="15.6" customHeight="1" x14ac:dyDescent="0.3">
      <c r="B32" s="79">
        <v>3212</v>
      </c>
      <c r="C32" s="80"/>
      <c r="D32" s="81"/>
      <c r="E32" s="82" t="s">
        <v>121</v>
      </c>
      <c r="F32" s="77">
        <v>1650</v>
      </c>
      <c r="G32" s="78">
        <v>1650</v>
      </c>
      <c r="H32" s="78">
        <v>1071.8399999999999</v>
      </c>
      <c r="I32" s="141">
        <f t="shared" si="0"/>
        <v>64.959999999999994</v>
      </c>
    </row>
    <row r="33" spans="2:9" s="41" customFormat="1" ht="15.6" customHeight="1" x14ac:dyDescent="0.3">
      <c r="B33" s="72">
        <v>322</v>
      </c>
      <c r="C33" s="73"/>
      <c r="D33" s="74"/>
      <c r="E33" s="93" t="s">
        <v>122</v>
      </c>
      <c r="F33" s="75">
        <v>7000</v>
      </c>
      <c r="G33" s="76">
        <v>7000</v>
      </c>
      <c r="H33" s="76">
        <v>4953.05</v>
      </c>
      <c r="I33" s="86">
        <f t="shared" si="0"/>
        <v>70.757857142857148</v>
      </c>
    </row>
    <row r="34" spans="2:9" s="41" customFormat="1" ht="15.6" customHeight="1" x14ac:dyDescent="0.3">
      <c r="B34" s="79">
        <v>3223</v>
      </c>
      <c r="C34" s="80"/>
      <c r="D34" s="81"/>
      <c r="E34" s="82" t="s">
        <v>123</v>
      </c>
      <c r="F34" s="77">
        <v>7000</v>
      </c>
      <c r="G34" s="78">
        <v>7000</v>
      </c>
      <c r="H34" s="78">
        <v>4953.05</v>
      </c>
      <c r="I34" s="141">
        <f t="shared" si="0"/>
        <v>70.757857142857148</v>
      </c>
    </row>
    <row r="35" spans="2:9" s="41" customFormat="1" ht="15.6" customHeight="1" x14ac:dyDescent="0.3">
      <c r="B35" s="72">
        <v>323</v>
      </c>
      <c r="C35" s="73"/>
      <c r="D35" s="74"/>
      <c r="E35" s="93" t="s">
        <v>124</v>
      </c>
      <c r="F35" s="75">
        <v>64000</v>
      </c>
      <c r="G35" s="76">
        <v>64000</v>
      </c>
      <c r="H35" s="76">
        <v>6935</v>
      </c>
      <c r="I35" s="86">
        <f t="shared" si="0"/>
        <v>10.8359375</v>
      </c>
    </row>
    <row r="36" spans="2:9" s="41" customFormat="1" ht="15.6" customHeight="1" x14ac:dyDescent="0.3">
      <c r="B36" s="79">
        <v>3232</v>
      </c>
      <c r="C36" s="80"/>
      <c r="D36" s="81"/>
      <c r="E36" s="82" t="s">
        <v>125</v>
      </c>
      <c r="F36" s="77">
        <v>64000</v>
      </c>
      <c r="G36" s="78">
        <v>64000</v>
      </c>
      <c r="H36" s="78">
        <v>6935</v>
      </c>
      <c r="I36" s="141">
        <f t="shared" si="0"/>
        <v>10.8359375</v>
      </c>
    </row>
    <row r="37" spans="2:9" s="41" customFormat="1" ht="15.6" customHeight="1" x14ac:dyDescent="0.3">
      <c r="B37" s="72">
        <v>422</v>
      </c>
      <c r="C37" s="73"/>
      <c r="D37" s="74"/>
      <c r="E37" s="93" t="s">
        <v>126</v>
      </c>
      <c r="F37" s="75">
        <v>47000</v>
      </c>
      <c r="G37" s="76">
        <v>47000</v>
      </c>
      <c r="H37" s="76">
        <v>2303.6999999999998</v>
      </c>
      <c r="I37" s="86">
        <f t="shared" si="0"/>
        <v>4.9014893617021276</v>
      </c>
    </row>
    <row r="38" spans="2:9" s="41" customFormat="1" ht="15.6" customHeight="1" x14ac:dyDescent="0.3">
      <c r="B38" s="79">
        <v>4227</v>
      </c>
      <c r="C38" s="80"/>
      <c r="D38" s="81"/>
      <c r="E38" s="82" t="s">
        <v>127</v>
      </c>
      <c r="F38" s="77">
        <v>47000</v>
      </c>
      <c r="G38" s="78">
        <v>47000</v>
      </c>
      <c r="H38" s="78">
        <v>2303.6999999999998</v>
      </c>
      <c r="I38" s="141">
        <f t="shared" si="0"/>
        <v>4.9014893617021276</v>
      </c>
    </row>
    <row r="39" spans="2:9" s="41" customFormat="1" ht="15.6" customHeight="1" x14ac:dyDescent="0.3">
      <c r="B39" s="94" t="s">
        <v>113</v>
      </c>
      <c r="C39" s="95"/>
      <c r="D39" s="96"/>
      <c r="E39" s="97" t="s">
        <v>116</v>
      </c>
      <c r="F39" s="98">
        <f>F40+F42+F45+F50+F58+F62+F64</f>
        <v>60700</v>
      </c>
      <c r="G39" s="99">
        <f>G40+G42+G45+G50+G58+G62+G64</f>
        <v>60700</v>
      </c>
      <c r="H39" s="99">
        <f>H40+H45+H50+H58+H62</f>
        <v>21811.539999999997</v>
      </c>
      <c r="I39" s="143">
        <f t="shared" si="0"/>
        <v>35.933344316309714</v>
      </c>
    </row>
    <row r="40" spans="2:9" s="41" customFormat="1" ht="15.6" customHeight="1" x14ac:dyDescent="0.3">
      <c r="B40" s="72">
        <v>312</v>
      </c>
      <c r="C40" s="73"/>
      <c r="D40" s="74"/>
      <c r="E40" s="93" t="s">
        <v>118</v>
      </c>
      <c r="F40" s="75">
        <v>4700</v>
      </c>
      <c r="G40" s="76">
        <v>4700</v>
      </c>
      <c r="H40" s="76">
        <v>398.17</v>
      </c>
      <c r="I40" s="86">
        <f t="shared" si="0"/>
        <v>8.4717021276595759</v>
      </c>
    </row>
    <row r="41" spans="2:9" s="41" customFormat="1" ht="15.6" customHeight="1" x14ac:dyDescent="0.3">
      <c r="B41" s="79">
        <v>3121</v>
      </c>
      <c r="C41" s="80"/>
      <c r="D41" s="81"/>
      <c r="E41" s="82" t="s">
        <v>118</v>
      </c>
      <c r="F41" s="77">
        <v>4700</v>
      </c>
      <c r="G41" s="78">
        <v>4700</v>
      </c>
      <c r="H41" s="78">
        <v>398.17</v>
      </c>
      <c r="I41" s="141">
        <f t="shared" si="0"/>
        <v>8.4717021276595759</v>
      </c>
    </row>
    <row r="42" spans="2:9" s="41" customFormat="1" ht="15.6" customHeight="1" x14ac:dyDescent="0.3">
      <c r="B42" s="72">
        <v>321</v>
      </c>
      <c r="C42" s="73"/>
      <c r="D42" s="74"/>
      <c r="E42" s="93" t="s">
        <v>120</v>
      </c>
      <c r="F42" s="75">
        <v>2500</v>
      </c>
      <c r="G42" s="76">
        <v>2500</v>
      </c>
      <c r="H42" s="76">
        <v>0</v>
      </c>
      <c r="I42" s="141">
        <f t="shared" si="0"/>
        <v>0</v>
      </c>
    </row>
    <row r="43" spans="2:9" s="41" customFormat="1" ht="15.6" customHeight="1" x14ac:dyDescent="0.3">
      <c r="B43" s="79">
        <v>3211</v>
      </c>
      <c r="C43" s="80"/>
      <c r="D43" s="81"/>
      <c r="E43" s="82" t="s">
        <v>128</v>
      </c>
      <c r="F43" s="77">
        <v>1000</v>
      </c>
      <c r="G43" s="78">
        <v>1000</v>
      </c>
      <c r="H43" s="78">
        <v>0</v>
      </c>
      <c r="I43" s="141">
        <f t="shared" si="0"/>
        <v>0</v>
      </c>
    </row>
    <row r="44" spans="2:9" s="41" customFormat="1" ht="15.6" customHeight="1" x14ac:dyDescent="0.3">
      <c r="B44" s="79">
        <v>3213</v>
      </c>
      <c r="C44" s="80"/>
      <c r="D44" s="81"/>
      <c r="E44" s="82" t="s">
        <v>129</v>
      </c>
      <c r="F44" s="77">
        <v>1500</v>
      </c>
      <c r="G44" s="78">
        <v>1500</v>
      </c>
      <c r="H44" s="78">
        <v>0</v>
      </c>
      <c r="I44" s="141">
        <f t="shared" si="0"/>
        <v>0</v>
      </c>
    </row>
    <row r="45" spans="2:9" s="41" customFormat="1" ht="15.6" customHeight="1" x14ac:dyDescent="0.3">
      <c r="B45" s="72">
        <v>322</v>
      </c>
      <c r="C45" s="73"/>
      <c r="D45" s="74"/>
      <c r="E45" s="93" t="s">
        <v>122</v>
      </c>
      <c r="F45" s="75">
        <f>F46+F47+F48+F49</f>
        <v>20300</v>
      </c>
      <c r="G45" s="76">
        <f>G46+G47+G48+G49</f>
        <v>20300</v>
      </c>
      <c r="H45" s="76">
        <f>H46+H47+H48+H49</f>
        <v>4920.3999999999996</v>
      </c>
      <c r="I45" s="86">
        <f t="shared" si="0"/>
        <v>24.238423645320196</v>
      </c>
    </row>
    <row r="46" spans="2:9" s="41" customFormat="1" ht="15.6" customHeight="1" x14ac:dyDescent="0.3">
      <c r="B46" s="79">
        <v>3221</v>
      </c>
      <c r="C46" s="80"/>
      <c r="D46" s="81"/>
      <c r="E46" s="82" t="s">
        <v>130</v>
      </c>
      <c r="F46" s="77">
        <v>6800</v>
      </c>
      <c r="G46" s="78">
        <v>6800</v>
      </c>
      <c r="H46" s="78">
        <v>2615.7800000000002</v>
      </c>
      <c r="I46" s="141">
        <f t="shared" si="0"/>
        <v>38.467352941176472</v>
      </c>
    </row>
    <row r="47" spans="2:9" s="41" customFormat="1" ht="15.6" customHeight="1" x14ac:dyDescent="0.3">
      <c r="B47" s="79">
        <v>3223</v>
      </c>
      <c r="C47" s="80"/>
      <c r="D47" s="81"/>
      <c r="E47" s="82" t="s">
        <v>131</v>
      </c>
      <c r="F47" s="77">
        <v>5000</v>
      </c>
      <c r="G47" s="78">
        <v>5000</v>
      </c>
      <c r="H47" s="78">
        <v>136.97</v>
      </c>
      <c r="I47" s="141">
        <f t="shared" si="0"/>
        <v>2.7393999999999998</v>
      </c>
    </row>
    <row r="48" spans="2:9" s="41" customFormat="1" ht="15.6" customHeight="1" x14ac:dyDescent="0.3">
      <c r="B48" s="79">
        <v>3224</v>
      </c>
      <c r="C48" s="80"/>
      <c r="D48" s="81"/>
      <c r="E48" s="82" t="s">
        <v>132</v>
      </c>
      <c r="F48" s="77">
        <v>5500</v>
      </c>
      <c r="G48" s="78">
        <v>5500</v>
      </c>
      <c r="H48" s="78">
        <v>2109.25</v>
      </c>
      <c r="I48" s="141">
        <f t="shared" si="0"/>
        <v>38.35</v>
      </c>
    </row>
    <row r="49" spans="2:9" s="41" customFormat="1" ht="15.6" customHeight="1" x14ac:dyDescent="0.3">
      <c r="B49" s="79">
        <v>3225</v>
      </c>
      <c r="C49" s="80"/>
      <c r="D49" s="81"/>
      <c r="E49" s="82" t="s">
        <v>133</v>
      </c>
      <c r="F49" s="77">
        <v>3000</v>
      </c>
      <c r="G49" s="78">
        <v>3000</v>
      </c>
      <c r="H49" s="78">
        <v>58.4</v>
      </c>
      <c r="I49" s="141">
        <f t="shared" si="0"/>
        <v>1.9466666666666668</v>
      </c>
    </row>
    <row r="50" spans="2:9" s="41" customFormat="1" ht="15.6" customHeight="1" x14ac:dyDescent="0.3">
      <c r="B50" s="72">
        <v>323</v>
      </c>
      <c r="C50" s="73"/>
      <c r="D50" s="74"/>
      <c r="E50" s="93" t="s">
        <v>134</v>
      </c>
      <c r="F50" s="75">
        <f>F51+F52+F54+F55+F56</f>
        <v>21000</v>
      </c>
      <c r="G50" s="76">
        <f>G51+G52+G53+G54+G55+G56+G57</f>
        <v>21000</v>
      </c>
      <c r="H50" s="76">
        <f>H51+H52+H53+H54+H56+H57</f>
        <v>13500.75</v>
      </c>
      <c r="I50" s="86">
        <f t="shared" si="0"/>
        <v>64.289285714285711</v>
      </c>
    </row>
    <row r="51" spans="2:9" s="41" customFormat="1" ht="15.6" customHeight="1" x14ac:dyDescent="0.3">
      <c r="B51" s="79">
        <v>3231</v>
      </c>
      <c r="C51" s="80"/>
      <c r="D51" s="81"/>
      <c r="E51" s="82" t="s">
        <v>135</v>
      </c>
      <c r="F51" s="77">
        <v>1500</v>
      </c>
      <c r="G51" s="78">
        <v>1500</v>
      </c>
      <c r="H51" s="78">
        <v>783.12</v>
      </c>
      <c r="I51" s="141">
        <f t="shared" si="0"/>
        <v>52.207999999999998</v>
      </c>
    </row>
    <row r="52" spans="2:9" s="41" customFormat="1" ht="15.6" customHeight="1" x14ac:dyDescent="0.3">
      <c r="B52" s="79">
        <v>3232</v>
      </c>
      <c r="C52" s="80"/>
      <c r="D52" s="81"/>
      <c r="E52" s="82" t="s">
        <v>125</v>
      </c>
      <c r="F52" s="77">
        <v>7000</v>
      </c>
      <c r="G52" s="78">
        <v>7000</v>
      </c>
      <c r="H52" s="78">
        <v>6687.08</v>
      </c>
      <c r="I52" s="141">
        <f t="shared" si="0"/>
        <v>95.529714285714277</v>
      </c>
    </row>
    <row r="53" spans="2:9" s="41" customFormat="1" ht="15.6" customHeight="1" x14ac:dyDescent="0.3">
      <c r="B53" s="108">
        <v>3233</v>
      </c>
      <c r="C53" s="109"/>
      <c r="D53" s="110"/>
      <c r="E53" s="82" t="s">
        <v>188</v>
      </c>
      <c r="F53" s="77">
        <v>0</v>
      </c>
      <c r="G53" s="78">
        <v>1000</v>
      </c>
      <c r="H53" s="78">
        <v>353.76</v>
      </c>
      <c r="I53" s="141">
        <f t="shared" si="0"/>
        <v>35.375999999999998</v>
      </c>
    </row>
    <row r="54" spans="2:9" s="41" customFormat="1" ht="15.6" customHeight="1" x14ac:dyDescent="0.3">
      <c r="B54" s="79">
        <v>3234</v>
      </c>
      <c r="C54" s="80"/>
      <c r="D54" s="81"/>
      <c r="E54" s="82" t="s">
        <v>136</v>
      </c>
      <c r="F54" s="77">
        <v>5000</v>
      </c>
      <c r="G54" s="78">
        <v>5000</v>
      </c>
      <c r="H54" s="78">
        <v>2343.79</v>
      </c>
      <c r="I54" s="141">
        <f t="shared" si="0"/>
        <v>46.875799999999998</v>
      </c>
    </row>
    <row r="55" spans="2:9" s="41" customFormat="1" ht="15.6" customHeight="1" x14ac:dyDescent="0.3">
      <c r="B55" s="79">
        <v>3236</v>
      </c>
      <c r="C55" s="80"/>
      <c r="D55" s="81"/>
      <c r="E55" s="82" t="s">
        <v>137</v>
      </c>
      <c r="F55" s="77">
        <v>1500</v>
      </c>
      <c r="G55" s="78">
        <v>500</v>
      </c>
      <c r="H55" s="78">
        <v>0</v>
      </c>
      <c r="I55" s="141">
        <f t="shared" si="0"/>
        <v>0</v>
      </c>
    </row>
    <row r="56" spans="2:9" s="41" customFormat="1" ht="15.6" customHeight="1" x14ac:dyDescent="0.3">
      <c r="B56" s="79">
        <v>3237</v>
      </c>
      <c r="C56" s="80"/>
      <c r="D56" s="81"/>
      <c r="E56" s="82" t="s">
        <v>138</v>
      </c>
      <c r="F56" s="77">
        <v>6000</v>
      </c>
      <c r="G56" s="78">
        <v>5640</v>
      </c>
      <c r="H56" s="78">
        <v>3153</v>
      </c>
      <c r="I56" s="141">
        <f t="shared" si="0"/>
        <v>55.90425531914893</v>
      </c>
    </row>
    <row r="57" spans="2:9" s="41" customFormat="1" ht="15.6" customHeight="1" x14ac:dyDescent="0.3">
      <c r="B57" s="108">
        <v>3238</v>
      </c>
      <c r="C57" s="109"/>
      <c r="D57" s="110"/>
      <c r="E57" s="82" t="s">
        <v>189</v>
      </c>
      <c r="F57" s="77">
        <v>0</v>
      </c>
      <c r="G57" s="78">
        <v>360</v>
      </c>
      <c r="H57" s="78">
        <v>180</v>
      </c>
      <c r="I57" s="141">
        <f t="shared" si="0"/>
        <v>50</v>
      </c>
    </row>
    <row r="58" spans="2:9" s="41" customFormat="1" ht="15.6" customHeight="1" x14ac:dyDescent="0.3">
      <c r="B58" s="72">
        <v>329</v>
      </c>
      <c r="C58" s="73"/>
      <c r="D58" s="74"/>
      <c r="E58" s="93" t="s">
        <v>139</v>
      </c>
      <c r="F58" s="75">
        <f>F59+F60+F61</f>
        <v>8200</v>
      </c>
      <c r="G58" s="76">
        <f>G59+G60+G61</f>
        <v>8200</v>
      </c>
      <c r="H58" s="76">
        <f>H59+H60+H61</f>
        <v>2091.46</v>
      </c>
      <c r="I58" s="86">
        <f t="shared" si="0"/>
        <v>25.505609756097563</v>
      </c>
    </row>
    <row r="59" spans="2:9" s="41" customFormat="1" ht="15.6" customHeight="1" x14ac:dyDescent="0.3">
      <c r="B59" s="79">
        <v>3291</v>
      </c>
      <c r="C59" s="80"/>
      <c r="D59" s="81"/>
      <c r="E59" s="82" t="s">
        <v>140</v>
      </c>
      <c r="F59" s="77">
        <v>1200</v>
      </c>
      <c r="G59" s="78">
        <v>1200</v>
      </c>
      <c r="H59" s="78">
        <v>617.22</v>
      </c>
      <c r="I59" s="141">
        <f t="shared" si="0"/>
        <v>51.434999999999995</v>
      </c>
    </row>
    <row r="60" spans="2:9" s="41" customFormat="1" ht="15.6" customHeight="1" x14ac:dyDescent="0.3">
      <c r="B60" s="79">
        <v>3292</v>
      </c>
      <c r="C60" s="80"/>
      <c r="D60" s="81"/>
      <c r="E60" s="82" t="s">
        <v>141</v>
      </c>
      <c r="F60" s="77">
        <v>2000</v>
      </c>
      <c r="G60" s="78">
        <v>2000</v>
      </c>
      <c r="H60" s="78">
        <v>924.24</v>
      </c>
      <c r="I60" s="141">
        <f t="shared" si="0"/>
        <v>46.212000000000003</v>
      </c>
    </row>
    <row r="61" spans="2:9" s="41" customFormat="1" ht="15.6" customHeight="1" x14ac:dyDescent="0.3">
      <c r="B61" s="79">
        <v>3299</v>
      </c>
      <c r="C61" s="80"/>
      <c r="D61" s="81"/>
      <c r="E61" s="82" t="s">
        <v>139</v>
      </c>
      <c r="F61" s="77">
        <v>5000</v>
      </c>
      <c r="G61" s="78">
        <v>5000</v>
      </c>
      <c r="H61" s="78">
        <v>550</v>
      </c>
      <c r="I61" s="141">
        <f t="shared" si="0"/>
        <v>11</v>
      </c>
    </row>
    <row r="62" spans="2:9" s="41" customFormat="1" ht="15.6" customHeight="1" x14ac:dyDescent="0.3">
      <c r="B62" s="72">
        <v>343</v>
      </c>
      <c r="C62" s="73"/>
      <c r="D62" s="74"/>
      <c r="E62" s="93" t="s">
        <v>142</v>
      </c>
      <c r="F62" s="75">
        <v>2000</v>
      </c>
      <c r="G62" s="76">
        <v>2000</v>
      </c>
      <c r="H62" s="76">
        <v>900.76</v>
      </c>
      <c r="I62" s="86">
        <f t="shared" si="0"/>
        <v>45.037999999999997</v>
      </c>
    </row>
    <row r="63" spans="2:9" s="41" customFormat="1" ht="15.6" customHeight="1" x14ac:dyDescent="0.3">
      <c r="B63" s="79">
        <v>3431</v>
      </c>
      <c r="C63" s="80"/>
      <c r="D63" s="81"/>
      <c r="E63" s="82" t="s">
        <v>142</v>
      </c>
      <c r="F63" s="77">
        <v>2000</v>
      </c>
      <c r="G63" s="78">
        <v>2000</v>
      </c>
      <c r="H63" s="78">
        <v>900.76</v>
      </c>
      <c r="I63" s="141">
        <f t="shared" si="0"/>
        <v>45.037999999999997</v>
      </c>
    </row>
    <row r="64" spans="2:9" s="41" customFormat="1" ht="15.6" customHeight="1" x14ac:dyDescent="0.3">
      <c r="B64" s="72">
        <v>422</v>
      </c>
      <c r="C64" s="73"/>
      <c r="D64" s="74"/>
      <c r="E64" s="93" t="s">
        <v>126</v>
      </c>
      <c r="F64" s="75">
        <v>2000</v>
      </c>
      <c r="G64" s="76">
        <v>2000</v>
      </c>
      <c r="H64" s="76">
        <v>0</v>
      </c>
      <c r="I64" s="141">
        <f t="shared" si="0"/>
        <v>0</v>
      </c>
    </row>
    <row r="65" spans="2:9" s="41" customFormat="1" ht="15.6" customHeight="1" x14ac:dyDescent="0.3">
      <c r="B65" s="79">
        <v>4227</v>
      </c>
      <c r="C65" s="80"/>
      <c r="D65" s="81"/>
      <c r="E65" s="82" t="s">
        <v>143</v>
      </c>
      <c r="F65" s="77">
        <v>2000</v>
      </c>
      <c r="G65" s="78">
        <v>2000</v>
      </c>
      <c r="H65" s="78">
        <v>0</v>
      </c>
      <c r="I65" s="141">
        <f t="shared" si="0"/>
        <v>0</v>
      </c>
    </row>
    <row r="66" spans="2:9" s="41" customFormat="1" ht="29.4" customHeight="1" x14ac:dyDescent="0.3">
      <c r="B66" s="136"/>
      <c r="C66" s="137"/>
      <c r="D66" s="138" t="s">
        <v>180</v>
      </c>
      <c r="E66" s="97" t="s">
        <v>181</v>
      </c>
      <c r="F66" s="98">
        <v>25000</v>
      </c>
      <c r="G66" s="99">
        <v>25000</v>
      </c>
      <c r="H66" s="89">
        <v>0</v>
      </c>
      <c r="I66" s="86">
        <f t="shared" si="0"/>
        <v>0</v>
      </c>
    </row>
    <row r="67" spans="2:9" s="41" customFormat="1" ht="15.6" customHeight="1" x14ac:dyDescent="0.3">
      <c r="B67" s="102" t="s">
        <v>112</v>
      </c>
      <c r="C67" s="103"/>
      <c r="D67" s="104"/>
      <c r="E67" s="92" t="s">
        <v>115</v>
      </c>
      <c r="F67" s="87">
        <v>25000</v>
      </c>
      <c r="G67" s="88">
        <v>25000</v>
      </c>
      <c r="H67" s="88">
        <v>0</v>
      </c>
      <c r="I67" s="141">
        <f t="shared" si="0"/>
        <v>0</v>
      </c>
    </row>
    <row r="68" spans="2:9" s="41" customFormat="1" ht="15.6" customHeight="1" x14ac:dyDescent="0.3">
      <c r="B68" s="105">
        <v>423</v>
      </c>
      <c r="C68" s="106"/>
      <c r="D68" s="107"/>
      <c r="E68" s="93" t="s">
        <v>182</v>
      </c>
      <c r="F68" s="77">
        <v>25000</v>
      </c>
      <c r="G68" s="78">
        <v>25000</v>
      </c>
      <c r="H68" s="78">
        <v>0</v>
      </c>
      <c r="I68" s="141">
        <f t="shared" si="0"/>
        <v>0</v>
      </c>
    </row>
    <row r="69" spans="2:9" s="41" customFormat="1" ht="15.6" customHeight="1" x14ac:dyDescent="0.3">
      <c r="B69" s="108">
        <v>4231</v>
      </c>
      <c r="C69" s="109"/>
      <c r="D69" s="110"/>
      <c r="E69" s="82" t="s">
        <v>183</v>
      </c>
      <c r="F69" s="77">
        <v>25000</v>
      </c>
      <c r="G69" s="78">
        <v>25000</v>
      </c>
      <c r="H69" s="78">
        <v>0</v>
      </c>
      <c r="I69" s="141">
        <f t="shared" si="0"/>
        <v>0</v>
      </c>
    </row>
    <row r="70" spans="2:9" s="41" customFormat="1" ht="15.6" customHeight="1" x14ac:dyDescent="0.3">
      <c r="B70" s="94" t="s">
        <v>190</v>
      </c>
      <c r="C70" s="95"/>
      <c r="D70" s="96" t="s">
        <v>191</v>
      </c>
      <c r="E70" s="97" t="s">
        <v>192</v>
      </c>
      <c r="F70" s="98">
        <v>318500</v>
      </c>
      <c r="G70" s="99">
        <f>G72+G78</f>
        <v>388500</v>
      </c>
      <c r="H70" s="99">
        <v>33516.68</v>
      </c>
      <c r="I70" s="86">
        <f t="shared" si="0"/>
        <v>8.6272020592020588</v>
      </c>
    </row>
    <row r="71" spans="2:9" s="41" customFormat="1" ht="15.6" customHeight="1" x14ac:dyDescent="0.3">
      <c r="B71" s="94">
        <v>1604</v>
      </c>
      <c r="C71" s="95"/>
      <c r="D71" s="96" t="s">
        <v>144</v>
      </c>
      <c r="E71" s="97" t="s">
        <v>184</v>
      </c>
      <c r="F71" s="98">
        <v>251500</v>
      </c>
      <c r="G71" s="99">
        <v>321500</v>
      </c>
      <c r="H71" s="99">
        <v>0</v>
      </c>
      <c r="I71" s="141">
        <f t="shared" si="0"/>
        <v>0</v>
      </c>
    </row>
    <row r="72" spans="2:9" s="41" customFormat="1" ht="30.6" customHeight="1" x14ac:dyDescent="0.3">
      <c r="B72" s="94"/>
      <c r="C72" s="95"/>
      <c r="D72" s="138" t="s">
        <v>185</v>
      </c>
      <c r="E72" s="97" t="s">
        <v>186</v>
      </c>
      <c r="F72" s="98">
        <v>251500</v>
      </c>
      <c r="G72" s="99">
        <v>321500</v>
      </c>
      <c r="H72" s="99">
        <v>0</v>
      </c>
      <c r="I72" s="141">
        <f t="shared" si="0"/>
        <v>0</v>
      </c>
    </row>
    <row r="73" spans="2:9" s="41" customFormat="1" ht="15.6" customHeight="1" x14ac:dyDescent="0.3">
      <c r="B73" s="102" t="s">
        <v>112</v>
      </c>
      <c r="C73" s="103"/>
      <c r="D73" s="104"/>
      <c r="E73" s="92" t="s">
        <v>115</v>
      </c>
      <c r="F73" s="84">
        <f>F74+F76</f>
        <v>251500</v>
      </c>
      <c r="G73" s="85">
        <f>G74+G76</f>
        <v>321500</v>
      </c>
      <c r="H73" s="85">
        <v>0</v>
      </c>
      <c r="I73" s="86">
        <f t="shared" si="0"/>
        <v>0</v>
      </c>
    </row>
    <row r="74" spans="2:9" s="41" customFormat="1" ht="15.6" customHeight="1" x14ac:dyDescent="0.3">
      <c r="B74" s="105">
        <v>421</v>
      </c>
      <c r="C74" s="106"/>
      <c r="D74" s="107"/>
      <c r="E74" s="93" t="s">
        <v>187</v>
      </c>
      <c r="F74" s="75">
        <v>185000</v>
      </c>
      <c r="G74" s="76">
        <v>255000</v>
      </c>
      <c r="H74" s="76">
        <v>0</v>
      </c>
      <c r="I74" s="86">
        <f t="shared" si="0"/>
        <v>0</v>
      </c>
    </row>
    <row r="75" spans="2:9" s="41" customFormat="1" ht="15.6" customHeight="1" x14ac:dyDescent="0.3">
      <c r="B75" s="108">
        <v>4212</v>
      </c>
      <c r="C75" s="109"/>
      <c r="D75" s="110"/>
      <c r="E75" s="82" t="s">
        <v>186</v>
      </c>
      <c r="F75" s="77">
        <v>185000</v>
      </c>
      <c r="G75" s="78">
        <v>255000</v>
      </c>
      <c r="H75" s="78">
        <v>0</v>
      </c>
      <c r="I75" s="141">
        <f t="shared" si="0"/>
        <v>0</v>
      </c>
    </row>
    <row r="76" spans="2:9" s="41" customFormat="1" ht="15.6" customHeight="1" x14ac:dyDescent="0.3">
      <c r="B76" s="105">
        <v>422</v>
      </c>
      <c r="C76" s="106"/>
      <c r="D76" s="107"/>
      <c r="E76" s="93" t="s">
        <v>143</v>
      </c>
      <c r="F76" s="75">
        <v>66500</v>
      </c>
      <c r="G76" s="76">
        <v>66500</v>
      </c>
      <c r="H76" s="76">
        <v>0</v>
      </c>
      <c r="I76" s="86">
        <f t="shared" si="0"/>
        <v>0</v>
      </c>
    </row>
    <row r="77" spans="2:9" s="41" customFormat="1" ht="15.6" customHeight="1" x14ac:dyDescent="0.3">
      <c r="B77" s="108">
        <v>4227</v>
      </c>
      <c r="C77" s="109"/>
      <c r="D77" s="110"/>
      <c r="E77" s="82" t="s">
        <v>143</v>
      </c>
      <c r="F77" s="77">
        <v>66500</v>
      </c>
      <c r="G77" s="78">
        <v>66500</v>
      </c>
      <c r="H77" s="78">
        <v>0</v>
      </c>
      <c r="I77" s="141">
        <f t="shared" si="0"/>
        <v>0</v>
      </c>
    </row>
    <row r="78" spans="2:9" s="41" customFormat="1" ht="15.6" customHeight="1" x14ac:dyDescent="0.3">
      <c r="B78" s="94">
        <v>1609</v>
      </c>
      <c r="C78" s="95"/>
      <c r="D78" s="96" t="s">
        <v>144</v>
      </c>
      <c r="E78" s="97" t="s">
        <v>145</v>
      </c>
      <c r="F78" s="98">
        <v>67000</v>
      </c>
      <c r="G78" s="99">
        <v>67000</v>
      </c>
      <c r="H78" s="99">
        <v>33516.68</v>
      </c>
      <c r="I78" s="86">
        <f t="shared" si="0"/>
        <v>50.024895522388057</v>
      </c>
    </row>
    <row r="79" spans="2:9" s="41" customFormat="1" ht="15.6" customHeight="1" x14ac:dyDescent="0.3">
      <c r="B79" s="94"/>
      <c r="C79" s="95"/>
      <c r="D79" s="96" t="s">
        <v>146</v>
      </c>
      <c r="E79" s="97" t="s">
        <v>147</v>
      </c>
      <c r="F79" s="98">
        <v>67000</v>
      </c>
      <c r="G79" s="99">
        <v>67000</v>
      </c>
      <c r="H79" s="99">
        <v>33516.68</v>
      </c>
      <c r="I79" s="86">
        <f t="shared" si="0"/>
        <v>50.024895522388057</v>
      </c>
    </row>
    <row r="80" spans="2:9" s="41" customFormat="1" ht="15.6" customHeight="1" x14ac:dyDescent="0.3">
      <c r="B80" s="90">
        <v>1</v>
      </c>
      <c r="C80" s="91"/>
      <c r="D80" s="83"/>
      <c r="E80" s="92" t="s">
        <v>115</v>
      </c>
      <c r="F80" s="84">
        <v>67000</v>
      </c>
      <c r="G80" s="85">
        <v>67000</v>
      </c>
      <c r="H80" s="85">
        <v>33516.68</v>
      </c>
      <c r="I80" s="86">
        <f t="shared" ref="I80:I83" si="1">H80/G80*100</f>
        <v>50.024895522388057</v>
      </c>
    </row>
    <row r="81" spans="2:9" s="41" customFormat="1" ht="15.6" customHeight="1" x14ac:dyDescent="0.3">
      <c r="B81" s="90" t="s">
        <v>112</v>
      </c>
      <c r="C81" s="91"/>
      <c r="D81" s="83"/>
      <c r="E81" s="92" t="s">
        <v>115</v>
      </c>
      <c r="F81" s="84">
        <v>67000</v>
      </c>
      <c r="G81" s="85">
        <v>67000</v>
      </c>
      <c r="H81" s="85">
        <v>33516.68</v>
      </c>
      <c r="I81" s="86">
        <f t="shared" si="1"/>
        <v>50.024895522388057</v>
      </c>
    </row>
    <row r="82" spans="2:9" s="41" customFormat="1" ht="15.6" customHeight="1" x14ac:dyDescent="0.3">
      <c r="B82" s="72">
        <v>323</v>
      </c>
      <c r="C82" s="73"/>
      <c r="D82" s="74"/>
      <c r="E82" s="101" t="s">
        <v>134</v>
      </c>
      <c r="F82" s="75">
        <v>67000</v>
      </c>
      <c r="G82" s="76">
        <v>67000</v>
      </c>
      <c r="H82" s="76">
        <v>33516.68</v>
      </c>
      <c r="I82" s="86">
        <f t="shared" si="1"/>
        <v>50.024895522388057</v>
      </c>
    </row>
    <row r="83" spans="2:9" s="41" customFormat="1" ht="15.6" customHeight="1" x14ac:dyDescent="0.3">
      <c r="B83" s="187">
        <v>3232</v>
      </c>
      <c r="C83" s="188"/>
      <c r="D83" s="189"/>
      <c r="E83" s="82" t="s">
        <v>125</v>
      </c>
      <c r="F83" s="77">
        <v>67000</v>
      </c>
      <c r="G83" s="78">
        <v>67000</v>
      </c>
      <c r="H83" s="78">
        <v>33516.68</v>
      </c>
      <c r="I83" s="141">
        <f t="shared" si="1"/>
        <v>50.024895522388057</v>
      </c>
    </row>
  </sheetData>
  <mergeCells count="13">
    <mergeCell ref="B23:D23"/>
    <mergeCell ref="B2:I2"/>
    <mergeCell ref="B9:D9"/>
    <mergeCell ref="B15:D15"/>
    <mergeCell ref="B4:I4"/>
    <mergeCell ref="B6:E6"/>
    <mergeCell ref="B7:E7"/>
    <mergeCell ref="B8:D8"/>
    <mergeCell ref="B24:D24"/>
    <mergeCell ref="B25:D25"/>
    <mergeCell ref="B26:D26"/>
    <mergeCell ref="B83:D83"/>
    <mergeCell ref="B27:D27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C47" sqref="C47"/>
    </sheetView>
  </sheetViews>
  <sheetFormatPr defaultRowHeight="14.4" x14ac:dyDescent="0.3"/>
  <sheetData>
    <row r="1" spans="1:6" ht="15.6" x14ac:dyDescent="0.3">
      <c r="A1" s="111" t="s">
        <v>107</v>
      </c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ht="15.6" x14ac:dyDescent="0.3">
      <c r="A3" s="111" t="s">
        <v>148</v>
      </c>
      <c r="B3" s="33"/>
      <c r="C3" s="33"/>
      <c r="D3" s="33"/>
      <c r="E3" s="33"/>
      <c r="F3" s="33"/>
    </row>
    <row r="4" spans="1:6" ht="15.6" x14ac:dyDescent="0.3">
      <c r="A4" s="33"/>
      <c r="B4" s="33"/>
      <c r="C4" s="33"/>
      <c r="D4" s="33"/>
      <c r="E4" s="111" t="s">
        <v>11</v>
      </c>
      <c r="F4" s="33"/>
    </row>
    <row r="5" spans="1:6" x14ac:dyDescent="0.3">
      <c r="A5" t="s">
        <v>149</v>
      </c>
    </row>
    <row r="6" spans="1:6" x14ac:dyDescent="0.3">
      <c r="A6" t="s">
        <v>198</v>
      </c>
    </row>
    <row r="7" spans="1:6" ht="15.6" x14ac:dyDescent="0.3">
      <c r="A7" s="111" t="s">
        <v>150</v>
      </c>
    </row>
    <row r="8" spans="1:6" x14ac:dyDescent="0.3">
      <c r="A8" t="s">
        <v>199</v>
      </c>
    </row>
    <row r="10" spans="1:6" x14ac:dyDescent="0.3">
      <c r="A10" t="s">
        <v>151</v>
      </c>
    </row>
    <row r="11" spans="1:6" x14ac:dyDescent="0.3">
      <c r="A11" t="s">
        <v>200</v>
      </c>
    </row>
    <row r="12" spans="1:6" x14ac:dyDescent="0.3">
      <c r="A12" t="s">
        <v>201</v>
      </c>
    </row>
    <row r="13" spans="1:6" x14ac:dyDescent="0.3">
      <c r="A13" t="s">
        <v>202</v>
      </c>
    </row>
    <row r="14" spans="1:6" x14ac:dyDescent="0.3">
      <c r="A14" t="s">
        <v>203</v>
      </c>
    </row>
    <row r="15" spans="1:6" x14ac:dyDescent="0.3">
      <c r="A15" t="s">
        <v>204</v>
      </c>
    </row>
    <row r="16" spans="1:6" x14ac:dyDescent="0.3">
      <c r="A16" t="s">
        <v>205</v>
      </c>
    </row>
    <row r="17" spans="1:5" x14ac:dyDescent="0.3">
      <c r="A17" t="s">
        <v>206</v>
      </c>
    </row>
    <row r="18" spans="1:5" x14ac:dyDescent="0.3">
      <c r="A18" t="s">
        <v>207</v>
      </c>
    </row>
    <row r="19" spans="1:5" x14ac:dyDescent="0.3">
      <c r="A19" t="s">
        <v>208</v>
      </c>
    </row>
    <row r="20" spans="1:5" ht="15.6" x14ac:dyDescent="0.3">
      <c r="A20" s="111" t="s">
        <v>152</v>
      </c>
    </row>
    <row r="21" spans="1:5" x14ac:dyDescent="0.3">
      <c r="A21" t="s">
        <v>209</v>
      </c>
    </row>
    <row r="22" spans="1:5" x14ac:dyDescent="0.3">
      <c r="A22" t="s">
        <v>210</v>
      </c>
    </row>
    <row r="23" spans="1:5" x14ac:dyDescent="0.3">
      <c r="A23" t="s">
        <v>211</v>
      </c>
    </row>
    <row r="24" spans="1:5" x14ac:dyDescent="0.3">
      <c r="A24" t="s">
        <v>212</v>
      </c>
    </row>
    <row r="25" spans="1:5" ht="15.6" x14ac:dyDescent="0.3">
      <c r="A25" s="111" t="s">
        <v>153</v>
      </c>
    </row>
    <row r="26" spans="1:5" x14ac:dyDescent="0.3">
      <c r="E26" s="33" t="s">
        <v>10</v>
      </c>
    </row>
    <row r="27" spans="1:5" x14ac:dyDescent="0.3">
      <c r="A27" t="s">
        <v>154</v>
      </c>
    </row>
    <row r="28" spans="1:5" x14ac:dyDescent="0.3">
      <c r="A28" t="s">
        <v>155</v>
      </c>
    </row>
    <row r="29" spans="1:5" x14ac:dyDescent="0.3">
      <c r="A29" t="s">
        <v>213</v>
      </c>
    </row>
    <row r="30" spans="1:5" x14ac:dyDescent="0.3">
      <c r="A30" t="s">
        <v>156</v>
      </c>
    </row>
    <row r="31" spans="1:5" x14ac:dyDescent="0.3">
      <c r="A31" t="s">
        <v>157</v>
      </c>
    </row>
    <row r="32" spans="1:5" x14ac:dyDescent="0.3">
      <c r="A32" t="s">
        <v>158</v>
      </c>
    </row>
    <row r="33" spans="1:7" x14ac:dyDescent="0.3">
      <c r="A33" t="s">
        <v>159</v>
      </c>
    </row>
    <row r="34" spans="1:7" x14ac:dyDescent="0.3">
      <c r="A34" t="s">
        <v>160</v>
      </c>
    </row>
    <row r="35" spans="1:7" x14ac:dyDescent="0.3">
      <c r="A35" t="s">
        <v>161</v>
      </c>
    </row>
    <row r="36" spans="1:7" x14ac:dyDescent="0.3">
      <c r="A36" t="s">
        <v>214</v>
      </c>
    </row>
    <row r="37" spans="1:7" x14ac:dyDescent="0.3">
      <c r="A37" t="s">
        <v>215</v>
      </c>
    </row>
    <row r="38" spans="1:7" x14ac:dyDescent="0.3">
      <c r="A38" t="s">
        <v>216</v>
      </c>
    </row>
    <row r="39" spans="1:7" ht="15.6" x14ac:dyDescent="0.3">
      <c r="A39" s="111" t="s">
        <v>162</v>
      </c>
    </row>
    <row r="40" spans="1:7" x14ac:dyDescent="0.3">
      <c r="A40" t="s">
        <v>217</v>
      </c>
    </row>
    <row r="41" spans="1:7" x14ac:dyDescent="0.3">
      <c r="A41" t="s">
        <v>218</v>
      </c>
    </row>
    <row r="43" spans="1:7" x14ac:dyDescent="0.3">
      <c r="A43" t="s">
        <v>163</v>
      </c>
      <c r="G43" t="s">
        <v>164</v>
      </c>
    </row>
    <row r="44" spans="1:7" x14ac:dyDescent="0.3">
      <c r="A44" t="s">
        <v>166</v>
      </c>
      <c r="G44" t="s">
        <v>165</v>
      </c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Pavković 5077 Trogir</cp:lastModifiedBy>
  <cp:lastPrinted>2024-07-30T09:14:09Z</cp:lastPrinted>
  <dcterms:created xsi:type="dcterms:W3CDTF">2022-08-12T12:51:27Z</dcterms:created>
  <dcterms:modified xsi:type="dcterms:W3CDTF">2024-08-01T05:42:27Z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